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PS 01 - Stavební úpravy" sheetId="2" r:id="rId2"/>
    <sheet name="PS 02 - Zdravotní instalace" sheetId="3" r:id="rId3"/>
    <sheet name="PS 03 - Vytápění" sheetId="4" r:id="rId4"/>
    <sheet name="PS 04 - Elektroinstalace" sheetId="5" r:id="rId5"/>
    <sheet name="SO 02 - Materiál zadavate..." sheetId="6" r:id="rId6"/>
    <sheet name="SO 03 - Vedlejší rozpočto..." sheetId="7" r:id="rId7"/>
  </sheets>
  <definedNames>
    <definedName name="_xlnm.Print_Area" localSheetId="0">'Rekapitulace stavby'!$D$4:$AO$76,'Rekapitulace stavby'!$C$82:$AQ$102</definedName>
    <definedName name="_xlnm.Print_Titles" localSheetId="0">'Rekapitulace stavby'!$92:$92</definedName>
    <definedName name="_xlnm._FilterDatabase" localSheetId="1" hidden="1">'PS 01 - Stavební úpravy'!$C$148:$K$1200</definedName>
    <definedName name="_xlnm.Print_Area" localSheetId="1">'PS 01 - Stavební úpravy'!$C$4:$J$76,'PS 01 - Stavební úpravy'!$C$82:$J$128,'PS 01 - Stavební úpravy'!$C$134:$J$1200</definedName>
    <definedName name="_xlnm.Print_Titles" localSheetId="1">'PS 01 - Stavební úpravy'!$148:$148</definedName>
    <definedName name="_xlnm._FilterDatabase" localSheetId="2" hidden="1">'PS 02 - Zdravotní instalace'!$C$133:$K$350</definedName>
    <definedName name="_xlnm.Print_Area" localSheetId="2">'PS 02 - Zdravotní instalace'!$C$4:$J$76,'PS 02 - Zdravotní instalace'!$C$82:$J$113,'PS 02 - Zdravotní instalace'!$C$119:$J$350</definedName>
    <definedName name="_xlnm.Print_Titles" localSheetId="2">'PS 02 - Zdravotní instalace'!$133:$133</definedName>
    <definedName name="_xlnm._FilterDatabase" localSheetId="3" hidden="1">'PS 03 - Vytápění'!$C$132:$K$225</definedName>
    <definedName name="_xlnm.Print_Area" localSheetId="3">'PS 03 - Vytápění'!$C$4:$J$76,'PS 03 - Vytápění'!$C$82:$J$112,'PS 03 - Vytápění'!$C$118:$J$225</definedName>
    <definedName name="_xlnm.Print_Titles" localSheetId="3">'PS 03 - Vytápění'!$132:$132</definedName>
    <definedName name="_xlnm._FilterDatabase" localSheetId="4" hidden="1">'PS 04 - Elektroinstalace'!$C$125:$K$350</definedName>
    <definedName name="_xlnm.Print_Area" localSheetId="4">'PS 04 - Elektroinstalace'!$C$4:$J$76,'PS 04 - Elektroinstalace'!$C$82:$J$105,'PS 04 - Elektroinstalace'!$C$111:$J$350</definedName>
    <definedName name="_xlnm.Print_Titles" localSheetId="4">'PS 04 - Elektroinstalace'!$125:$125</definedName>
    <definedName name="_xlnm._FilterDatabase" localSheetId="5" hidden="1">'SO 02 - Materiál zadavate...'!$C$116:$K$126</definedName>
    <definedName name="_xlnm.Print_Area" localSheetId="5">'SO 02 - Materiál zadavate...'!$C$4:$J$76,'SO 02 - Materiál zadavate...'!$C$82:$J$98,'SO 02 - Materiál zadavate...'!$C$104:$J$126</definedName>
    <definedName name="_xlnm.Print_Titles" localSheetId="5">'SO 02 - Materiál zadavate...'!$116:$116</definedName>
    <definedName name="_xlnm._FilterDatabase" localSheetId="6" hidden="1">'SO 03 - Vedlejší rozpočto...'!$C$120:$K$144</definedName>
    <definedName name="_xlnm.Print_Area" localSheetId="6">'SO 03 - Vedlejší rozpočto...'!$C$4:$J$76,'SO 03 - Vedlejší rozpočto...'!$C$82:$J$102,'SO 03 - Vedlejší rozpočto...'!$C$108:$J$144</definedName>
    <definedName name="_xlnm.Print_Titles" localSheetId="6">'SO 03 - Vedlejší rozpočto...'!$120:$120</definedName>
  </definedNames>
  <calcPr/>
</workbook>
</file>

<file path=xl/calcChain.xml><?xml version="1.0" encoding="utf-8"?>
<calcChain xmlns="http://schemas.openxmlformats.org/spreadsheetml/2006/main">
  <c i="7" l="1" r="J37"/>
  <c r="J36"/>
  <c i="1" r="AY101"/>
  <c i="7" r="J35"/>
  <c i="1" r="AX101"/>
  <c i="7" r="BI142"/>
  <c r="BH142"/>
  <c r="BF142"/>
  <c r="BE142"/>
  <c r="T142"/>
  <c r="T141"/>
  <c r="R142"/>
  <c r="R141"/>
  <c r="P142"/>
  <c r="P141"/>
  <c r="BI139"/>
  <c r="BH139"/>
  <c r="BF139"/>
  <c r="BE139"/>
  <c r="T139"/>
  <c r="T138"/>
  <c r="R139"/>
  <c r="R138"/>
  <c r="P139"/>
  <c r="P138"/>
  <c r="BI135"/>
  <c r="BH135"/>
  <c r="BF135"/>
  <c r="BE135"/>
  <c r="T135"/>
  <c r="R135"/>
  <c r="P135"/>
  <c r="BI132"/>
  <c r="BH132"/>
  <c r="BF132"/>
  <c r="BE132"/>
  <c r="T132"/>
  <c r="R132"/>
  <c r="P132"/>
  <c r="BI130"/>
  <c r="BH130"/>
  <c r="BF130"/>
  <c r="BE130"/>
  <c r="T130"/>
  <c r="R130"/>
  <c r="P130"/>
  <c r="BI127"/>
  <c r="BH127"/>
  <c r="BF127"/>
  <c r="BE127"/>
  <c r="T127"/>
  <c r="R127"/>
  <c r="P127"/>
  <c r="BI124"/>
  <c r="BH124"/>
  <c r="BF124"/>
  <c r="BE124"/>
  <c r="T124"/>
  <c r="R124"/>
  <c r="P124"/>
  <c r="J118"/>
  <c r="J117"/>
  <c r="F117"/>
  <c r="F115"/>
  <c r="E113"/>
  <c r="J92"/>
  <c r="J91"/>
  <c r="F91"/>
  <c r="F89"/>
  <c r="E87"/>
  <c r="J18"/>
  <c r="E18"/>
  <c r="F118"/>
  <c r="J17"/>
  <c r="J12"/>
  <c r="J115"/>
  <c r="E7"/>
  <c r="E111"/>
  <c i="6" r="J37"/>
  <c r="J36"/>
  <c i="1" r="AY100"/>
  <c i="6" r="J35"/>
  <c i="1" r="AX100"/>
  <c i="6" r="BI125"/>
  <c r="BH125"/>
  <c r="BF125"/>
  <c r="BE125"/>
  <c r="T125"/>
  <c r="R125"/>
  <c r="P125"/>
  <c r="BI123"/>
  <c r="BH123"/>
  <c r="BF123"/>
  <c r="BE123"/>
  <c r="T123"/>
  <c r="R123"/>
  <c r="P123"/>
  <c r="BI121"/>
  <c r="BH121"/>
  <c r="BF121"/>
  <c r="BE121"/>
  <c r="T121"/>
  <c r="R121"/>
  <c r="P121"/>
  <c r="BI119"/>
  <c r="BH119"/>
  <c r="BF119"/>
  <c r="BE119"/>
  <c r="T119"/>
  <c r="R119"/>
  <c r="P119"/>
  <c r="J114"/>
  <c r="J113"/>
  <c r="F113"/>
  <c r="F111"/>
  <c r="E109"/>
  <c r="J92"/>
  <c r="J91"/>
  <c r="F91"/>
  <c r="F89"/>
  <c r="E87"/>
  <c r="J18"/>
  <c r="E18"/>
  <c r="F114"/>
  <c r="J17"/>
  <c r="J12"/>
  <c r="J111"/>
  <c r="E7"/>
  <c r="E107"/>
  <c i="5" r="J39"/>
  <c r="J38"/>
  <c i="1" r="AY99"/>
  <c i="5" r="J37"/>
  <c i="1" r="AX99"/>
  <c i="5" r="BI348"/>
  <c r="BH348"/>
  <c r="BF348"/>
  <c r="BE348"/>
  <c r="T348"/>
  <c r="R348"/>
  <c r="P348"/>
  <c r="BI345"/>
  <c r="BH345"/>
  <c r="BF345"/>
  <c r="BE345"/>
  <c r="T345"/>
  <c r="R345"/>
  <c r="P345"/>
  <c r="BI342"/>
  <c r="BH342"/>
  <c r="BF342"/>
  <c r="BE342"/>
  <c r="T342"/>
  <c r="R342"/>
  <c r="P342"/>
  <c r="BI339"/>
  <c r="BH339"/>
  <c r="BF339"/>
  <c r="BE339"/>
  <c r="T339"/>
  <c r="R339"/>
  <c r="P339"/>
  <c r="BI337"/>
  <c r="BH337"/>
  <c r="BF337"/>
  <c r="BE337"/>
  <c r="T337"/>
  <c r="R337"/>
  <c r="P337"/>
  <c r="BI335"/>
  <c r="BH335"/>
  <c r="BF335"/>
  <c r="BE335"/>
  <c r="T335"/>
  <c r="R335"/>
  <c r="P335"/>
  <c r="BI333"/>
  <c r="BH333"/>
  <c r="BF333"/>
  <c r="BE333"/>
  <c r="T333"/>
  <c r="R333"/>
  <c r="P333"/>
  <c r="BI331"/>
  <c r="BH331"/>
  <c r="BF331"/>
  <c r="BE331"/>
  <c r="T331"/>
  <c r="R331"/>
  <c r="P331"/>
  <c r="BI329"/>
  <c r="BH329"/>
  <c r="BF329"/>
  <c r="BE329"/>
  <c r="T329"/>
  <c r="R329"/>
  <c r="P329"/>
  <c r="BI326"/>
  <c r="BH326"/>
  <c r="BF326"/>
  <c r="BE326"/>
  <c r="T326"/>
  <c r="R326"/>
  <c r="P326"/>
  <c r="BI323"/>
  <c r="BH323"/>
  <c r="BF323"/>
  <c r="BE323"/>
  <c r="T323"/>
  <c r="R323"/>
  <c r="P323"/>
  <c r="BI319"/>
  <c r="BH319"/>
  <c r="BF319"/>
  <c r="BE319"/>
  <c r="T319"/>
  <c r="R319"/>
  <c r="P319"/>
  <c r="BI317"/>
  <c r="BH317"/>
  <c r="BF317"/>
  <c r="BE317"/>
  <c r="T317"/>
  <c r="R317"/>
  <c r="P317"/>
  <c r="BI315"/>
  <c r="BH315"/>
  <c r="BF315"/>
  <c r="BE315"/>
  <c r="T315"/>
  <c r="R315"/>
  <c r="P315"/>
  <c r="BI313"/>
  <c r="BH313"/>
  <c r="BF313"/>
  <c r="BE313"/>
  <c r="T313"/>
  <c r="R313"/>
  <c r="P313"/>
  <c r="BI311"/>
  <c r="BH311"/>
  <c r="BF311"/>
  <c r="BE311"/>
  <c r="T311"/>
  <c r="R311"/>
  <c r="P311"/>
  <c r="BI308"/>
  <c r="BH308"/>
  <c r="BF308"/>
  <c r="BE308"/>
  <c r="T308"/>
  <c r="R308"/>
  <c r="P308"/>
  <c r="BI306"/>
  <c r="BH306"/>
  <c r="BF306"/>
  <c r="BE306"/>
  <c r="T306"/>
  <c r="R306"/>
  <c r="P306"/>
  <c r="BI304"/>
  <c r="BH304"/>
  <c r="BF304"/>
  <c r="BE304"/>
  <c r="T304"/>
  <c r="R304"/>
  <c r="P304"/>
  <c r="BI302"/>
  <c r="BH302"/>
  <c r="BF302"/>
  <c r="BE302"/>
  <c r="T302"/>
  <c r="R302"/>
  <c r="P302"/>
  <c r="BI300"/>
  <c r="BH300"/>
  <c r="BF300"/>
  <c r="BE300"/>
  <c r="T300"/>
  <c r="R300"/>
  <c r="P300"/>
  <c r="BI298"/>
  <c r="BH298"/>
  <c r="BF298"/>
  <c r="BE298"/>
  <c r="T298"/>
  <c r="R298"/>
  <c r="P298"/>
  <c r="BI296"/>
  <c r="BH296"/>
  <c r="BF296"/>
  <c r="BE296"/>
  <c r="T296"/>
  <c r="R296"/>
  <c r="P296"/>
  <c r="BI294"/>
  <c r="BH294"/>
  <c r="BF294"/>
  <c r="BE294"/>
  <c r="T294"/>
  <c r="R294"/>
  <c r="P294"/>
  <c r="BI292"/>
  <c r="BH292"/>
  <c r="BF292"/>
  <c r="BE292"/>
  <c r="T292"/>
  <c r="R292"/>
  <c r="P292"/>
  <c r="BI290"/>
  <c r="BH290"/>
  <c r="BF290"/>
  <c r="BE290"/>
  <c r="T290"/>
  <c r="R290"/>
  <c r="P290"/>
  <c r="BI288"/>
  <c r="BH288"/>
  <c r="BF288"/>
  <c r="BE288"/>
  <c r="T288"/>
  <c r="R288"/>
  <c r="P288"/>
  <c r="BI286"/>
  <c r="BH286"/>
  <c r="BF286"/>
  <c r="BE286"/>
  <c r="T286"/>
  <c r="R286"/>
  <c r="P286"/>
  <c r="BI284"/>
  <c r="BH284"/>
  <c r="BF284"/>
  <c r="BE284"/>
  <c r="T284"/>
  <c r="R284"/>
  <c r="P284"/>
  <c r="BI282"/>
  <c r="BH282"/>
  <c r="BF282"/>
  <c r="BE282"/>
  <c r="T282"/>
  <c r="R282"/>
  <c r="P282"/>
  <c r="BI280"/>
  <c r="BH280"/>
  <c r="BF280"/>
  <c r="BE280"/>
  <c r="T280"/>
  <c r="R280"/>
  <c r="P280"/>
  <c r="BI278"/>
  <c r="BH278"/>
  <c r="BF278"/>
  <c r="BE278"/>
  <c r="T278"/>
  <c r="R278"/>
  <c r="P278"/>
  <c r="BI276"/>
  <c r="BH276"/>
  <c r="BF276"/>
  <c r="BE276"/>
  <c r="T276"/>
  <c r="R276"/>
  <c r="P276"/>
  <c r="BI274"/>
  <c r="BH274"/>
  <c r="BF274"/>
  <c r="BE274"/>
  <c r="T274"/>
  <c r="R274"/>
  <c r="P274"/>
  <c r="BI272"/>
  <c r="BH272"/>
  <c r="BF272"/>
  <c r="BE272"/>
  <c r="T272"/>
  <c r="R272"/>
  <c r="P272"/>
  <c r="BI269"/>
  <c r="BH269"/>
  <c r="BF269"/>
  <c r="BE269"/>
  <c r="T269"/>
  <c r="R269"/>
  <c r="P269"/>
  <c r="BI267"/>
  <c r="BH267"/>
  <c r="BF267"/>
  <c r="BE267"/>
  <c r="T267"/>
  <c r="R267"/>
  <c r="P267"/>
  <c r="BI265"/>
  <c r="BH265"/>
  <c r="BF265"/>
  <c r="BE265"/>
  <c r="T265"/>
  <c r="R265"/>
  <c r="P265"/>
  <c r="BI263"/>
  <c r="BH263"/>
  <c r="BF263"/>
  <c r="BE263"/>
  <c r="T263"/>
  <c r="R263"/>
  <c r="P263"/>
  <c r="BI261"/>
  <c r="BH261"/>
  <c r="BF261"/>
  <c r="BE261"/>
  <c r="T261"/>
  <c r="R261"/>
  <c r="P261"/>
  <c r="BI259"/>
  <c r="BH259"/>
  <c r="BF259"/>
  <c r="BE259"/>
  <c r="T259"/>
  <c r="R259"/>
  <c r="P259"/>
  <c r="BI257"/>
  <c r="BH257"/>
  <c r="BF257"/>
  <c r="BE257"/>
  <c r="T257"/>
  <c r="R257"/>
  <c r="P257"/>
  <c r="BI255"/>
  <c r="BH255"/>
  <c r="BF255"/>
  <c r="BE255"/>
  <c r="T255"/>
  <c r="R255"/>
  <c r="P255"/>
  <c r="BI253"/>
  <c r="BH253"/>
  <c r="BF253"/>
  <c r="BE253"/>
  <c r="T253"/>
  <c r="R253"/>
  <c r="P253"/>
  <c r="BI251"/>
  <c r="BH251"/>
  <c r="BF251"/>
  <c r="BE251"/>
  <c r="T251"/>
  <c r="R251"/>
  <c r="P251"/>
  <c r="BI248"/>
  <c r="BH248"/>
  <c r="BF248"/>
  <c r="BE248"/>
  <c r="T248"/>
  <c r="R248"/>
  <c r="P248"/>
  <c r="BI246"/>
  <c r="BH246"/>
  <c r="BF246"/>
  <c r="BE246"/>
  <c r="T246"/>
  <c r="R246"/>
  <c r="P246"/>
  <c r="BI244"/>
  <c r="BH244"/>
  <c r="BF244"/>
  <c r="BE244"/>
  <c r="T244"/>
  <c r="R244"/>
  <c r="P244"/>
  <c r="BI242"/>
  <c r="BH242"/>
  <c r="BF242"/>
  <c r="BE242"/>
  <c r="T242"/>
  <c r="R242"/>
  <c r="P242"/>
  <c r="BI240"/>
  <c r="BH240"/>
  <c r="BF240"/>
  <c r="BE240"/>
  <c r="T240"/>
  <c r="R240"/>
  <c r="P240"/>
  <c r="BI238"/>
  <c r="BH238"/>
  <c r="BF238"/>
  <c r="BE238"/>
  <c r="T238"/>
  <c r="R238"/>
  <c r="P238"/>
  <c r="BI235"/>
  <c r="BH235"/>
  <c r="BF235"/>
  <c r="BE235"/>
  <c r="T235"/>
  <c r="R235"/>
  <c r="P235"/>
  <c r="BI232"/>
  <c r="BH232"/>
  <c r="BF232"/>
  <c r="BE232"/>
  <c r="T232"/>
  <c r="R232"/>
  <c r="P232"/>
  <c r="BI229"/>
  <c r="BH229"/>
  <c r="BF229"/>
  <c r="BE229"/>
  <c r="T229"/>
  <c r="R229"/>
  <c r="P229"/>
  <c r="BI226"/>
  <c r="BH226"/>
  <c r="BF226"/>
  <c r="BE226"/>
  <c r="T226"/>
  <c r="R226"/>
  <c r="P226"/>
  <c r="BI224"/>
  <c r="BH224"/>
  <c r="BF224"/>
  <c r="BE224"/>
  <c r="T224"/>
  <c r="R224"/>
  <c r="P224"/>
  <c r="BI222"/>
  <c r="BH222"/>
  <c r="BF222"/>
  <c r="BE222"/>
  <c r="T222"/>
  <c r="R222"/>
  <c r="P222"/>
  <c r="BI220"/>
  <c r="BH220"/>
  <c r="BF220"/>
  <c r="BE220"/>
  <c r="T220"/>
  <c r="R220"/>
  <c r="P220"/>
  <c r="BI218"/>
  <c r="BH218"/>
  <c r="BF218"/>
  <c r="BE218"/>
  <c r="T218"/>
  <c r="R218"/>
  <c r="P218"/>
  <c r="BI216"/>
  <c r="BH216"/>
  <c r="BF216"/>
  <c r="BE216"/>
  <c r="T216"/>
  <c r="R216"/>
  <c r="P216"/>
  <c r="BI214"/>
  <c r="BH214"/>
  <c r="BF214"/>
  <c r="BE214"/>
  <c r="T214"/>
  <c r="R214"/>
  <c r="P214"/>
  <c r="BI212"/>
  <c r="BH212"/>
  <c r="BF212"/>
  <c r="BE212"/>
  <c r="T212"/>
  <c r="R212"/>
  <c r="P212"/>
  <c r="BI210"/>
  <c r="BH210"/>
  <c r="BF210"/>
  <c r="BE210"/>
  <c r="T210"/>
  <c r="R210"/>
  <c r="P210"/>
  <c r="BI208"/>
  <c r="BH208"/>
  <c r="BF208"/>
  <c r="BE208"/>
  <c r="T208"/>
  <c r="R208"/>
  <c r="P208"/>
  <c r="BI206"/>
  <c r="BH206"/>
  <c r="BF206"/>
  <c r="BE206"/>
  <c r="T206"/>
  <c r="R206"/>
  <c r="P206"/>
  <c r="BI204"/>
  <c r="BH204"/>
  <c r="BF204"/>
  <c r="BE204"/>
  <c r="T204"/>
  <c r="R204"/>
  <c r="P204"/>
  <c r="BI202"/>
  <c r="BH202"/>
  <c r="BF202"/>
  <c r="BE202"/>
  <c r="T202"/>
  <c r="R202"/>
  <c r="P202"/>
  <c r="BI200"/>
  <c r="BH200"/>
  <c r="BF200"/>
  <c r="BE200"/>
  <c r="T200"/>
  <c r="R200"/>
  <c r="P200"/>
  <c r="BI198"/>
  <c r="BH198"/>
  <c r="BF198"/>
  <c r="BE198"/>
  <c r="T198"/>
  <c r="R198"/>
  <c r="P198"/>
  <c r="BI196"/>
  <c r="BH196"/>
  <c r="BF196"/>
  <c r="BE196"/>
  <c r="T196"/>
  <c r="R196"/>
  <c r="P196"/>
  <c r="BI194"/>
  <c r="BH194"/>
  <c r="BF194"/>
  <c r="BE194"/>
  <c r="T194"/>
  <c r="R194"/>
  <c r="P194"/>
  <c r="BI192"/>
  <c r="BH192"/>
  <c r="BF192"/>
  <c r="BE192"/>
  <c r="T192"/>
  <c r="R192"/>
  <c r="P192"/>
  <c r="BI190"/>
  <c r="BH190"/>
  <c r="BF190"/>
  <c r="BE190"/>
  <c r="T190"/>
  <c r="R190"/>
  <c r="P190"/>
  <c r="BI188"/>
  <c r="BH188"/>
  <c r="BF188"/>
  <c r="BE188"/>
  <c r="T188"/>
  <c r="R188"/>
  <c r="P188"/>
  <c r="BI186"/>
  <c r="BH186"/>
  <c r="BF186"/>
  <c r="BE186"/>
  <c r="T186"/>
  <c r="R186"/>
  <c r="P186"/>
  <c r="BI184"/>
  <c r="BH184"/>
  <c r="BF184"/>
  <c r="BE184"/>
  <c r="T184"/>
  <c r="R184"/>
  <c r="P184"/>
  <c r="BI182"/>
  <c r="BH182"/>
  <c r="BF182"/>
  <c r="BE182"/>
  <c r="T182"/>
  <c r="R182"/>
  <c r="P182"/>
  <c r="BI180"/>
  <c r="BH180"/>
  <c r="BF180"/>
  <c r="BE180"/>
  <c r="T180"/>
  <c r="R180"/>
  <c r="P180"/>
  <c r="BI178"/>
  <c r="BH178"/>
  <c r="BF178"/>
  <c r="BE178"/>
  <c r="T178"/>
  <c r="R178"/>
  <c r="P178"/>
  <c r="BI176"/>
  <c r="BH176"/>
  <c r="BF176"/>
  <c r="BE176"/>
  <c r="T176"/>
  <c r="R176"/>
  <c r="P176"/>
  <c r="BI174"/>
  <c r="BH174"/>
  <c r="BF174"/>
  <c r="BE174"/>
  <c r="T174"/>
  <c r="R174"/>
  <c r="P174"/>
  <c r="BI172"/>
  <c r="BH172"/>
  <c r="BF172"/>
  <c r="BE172"/>
  <c r="T172"/>
  <c r="R172"/>
  <c r="P172"/>
  <c r="BI170"/>
  <c r="BH170"/>
  <c r="BF170"/>
  <c r="BE170"/>
  <c r="T170"/>
  <c r="R170"/>
  <c r="P170"/>
  <c r="BI167"/>
  <c r="BH167"/>
  <c r="BF167"/>
  <c r="BE167"/>
  <c r="T167"/>
  <c r="R167"/>
  <c r="P167"/>
  <c r="BI165"/>
  <c r="BH165"/>
  <c r="BF165"/>
  <c r="BE165"/>
  <c r="T165"/>
  <c r="R165"/>
  <c r="P165"/>
  <c r="BI162"/>
  <c r="BH162"/>
  <c r="BF162"/>
  <c r="BE162"/>
  <c r="T162"/>
  <c r="R162"/>
  <c r="P162"/>
  <c r="BI160"/>
  <c r="BH160"/>
  <c r="BF160"/>
  <c r="BE160"/>
  <c r="T160"/>
  <c r="R160"/>
  <c r="P160"/>
  <c r="BI157"/>
  <c r="BH157"/>
  <c r="BF157"/>
  <c r="BE157"/>
  <c r="T157"/>
  <c r="R157"/>
  <c r="P157"/>
  <c r="BI155"/>
  <c r="BH155"/>
  <c r="BF155"/>
  <c r="BE155"/>
  <c r="T155"/>
  <c r="R155"/>
  <c r="P155"/>
  <c r="BI152"/>
  <c r="BH152"/>
  <c r="BF152"/>
  <c r="BE152"/>
  <c r="T152"/>
  <c r="R152"/>
  <c r="P152"/>
  <c r="BI149"/>
  <c r="BH149"/>
  <c r="BF149"/>
  <c r="BE149"/>
  <c r="T149"/>
  <c r="R149"/>
  <c r="P149"/>
  <c r="BI147"/>
  <c r="BH147"/>
  <c r="BF147"/>
  <c r="BE147"/>
  <c r="T147"/>
  <c r="R147"/>
  <c r="P147"/>
  <c r="BI145"/>
  <c r="BH145"/>
  <c r="BF145"/>
  <c r="BE145"/>
  <c r="T145"/>
  <c r="R145"/>
  <c r="P145"/>
  <c r="BI143"/>
  <c r="BH143"/>
  <c r="BF143"/>
  <c r="BE143"/>
  <c r="T143"/>
  <c r="R143"/>
  <c r="P143"/>
  <c r="BI141"/>
  <c r="BH141"/>
  <c r="BF141"/>
  <c r="BE141"/>
  <c r="T141"/>
  <c r="R141"/>
  <c r="P141"/>
  <c r="BI139"/>
  <c r="BH139"/>
  <c r="BF139"/>
  <c r="BE139"/>
  <c r="T139"/>
  <c r="R139"/>
  <c r="P139"/>
  <c r="BI136"/>
  <c r="BH136"/>
  <c r="BF136"/>
  <c r="BE136"/>
  <c r="T136"/>
  <c r="R136"/>
  <c r="P136"/>
  <c r="BI134"/>
  <c r="BH134"/>
  <c r="BF134"/>
  <c r="BE134"/>
  <c r="T134"/>
  <c r="R134"/>
  <c r="P134"/>
  <c r="BI131"/>
  <c r="BH131"/>
  <c r="BF131"/>
  <c r="BE131"/>
  <c r="T131"/>
  <c r="R131"/>
  <c r="P131"/>
  <c r="BI129"/>
  <c r="BH129"/>
  <c r="BF129"/>
  <c r="BE129"/>
  <c r="T129"/>
  <c r="R129"/>
  <c r="P129"/>
  <c r="J123"/>
  <c r="J122"/>
  <c r="F122"/>
  <c r="F120"/>
  <c r="E118"/>
  <c r="J94"/>
  <c r="J93"/>
  <c r="F93"/>
  <c r="F91"/>
  <c r="E89"/>
  <c r="J20"/>
  <c r="E20"/>
  <c r="F123"/>
  <c r="J19"/>
  <c r="J14"/>
  <c r="J91"/>
  <c r="E7"/>
  <c r="E114"/>
  <c i="4" r="J39"/>
  <c r="J38"/>
  <c i="1" r="AY98"/>
  <c i="4" r="J37"/>
  <c i="1" r="AX98"/>
  <c i="4" r="BI224"/>
  <c r="BH224"/>
  <c r="BF224"/>
  <c r="BE224"/>
  <c r="T224"/>
  <c r="T223"/>
  <c r="R224"/>
  <c r="R223"/>
  <c r="P224"/>
  <c r="P223"/>
  <c r="BI221"/>
  <c r="BH221"/>
  <c r="BF221"/>
  <c r="BE221"/>
  <c r="T221"/>
  <c r="R221"/>
  <c r="P221"/>
  <c r="BI219"/>
  <c r="BH219"/>
  <c r="BF219"/>
  <c r="BE219"/>
  <c r="T219"/>
  <c r="R219"/>
  <c r="P219"/>
  <c r="BI217"/>
  <c r="BH217"/>
  <c r="BF217"/>
  <c r="BE217"/>
  <c r="T217"/>
  <c r="R217"/>
  <c r="P217"/>
  <c r="BI215"/>
  <c r="BH215"/>
  <c r="BF215"/>
  <c r="BE215"/>
  <c r="T215"/>
  <c r="R215"/>
  <c r="P215"/>
  <c r="BI213"/>
  <c r="BH213"/>
  <c r="BF213"/>
  <c r="BE213"/>
  <c r="T213"/>
  <c r="R213"/>
  <c r="P213"/>
  <c r="BI211"/>
  <c r="BH211"/>
  <c r="BF211"/>
  <c r="BE211"/>
  <c r="T211"/>
  <c r="R211"/>
  <c r="P211"/>
  <c r="BI209"/>
  <c r="BH209"/>
  <c r="BF209"/>
  <c r="BE209"/>
  <c r="T209"/>
  <c r="R209"/>
  <c r="P209"/>
  <c r="BI206"/>
  <c r="BH206"/>
  <c r="BF206"/>
  <c r="BE206"/>
  <c r="T206"/>
  <c r="R206"/>
  <c r="P206"/>
  <c r="BI204"/>
  <c r="BH204"/>
  <c r="BF204"/>
  <c r="BE204"/>
  <c r="T204"/>
  <c r="R204"/>
  <c r="P204"/>
  <c r="BI202"/>
  <c r="BH202"/>
  <c r="BF202"/>
  <c r="BE202"/>
  <c r="T202"/>
  <c r="R202"/>
  <c r="P202"/>
  <c r="BI200"/>
  <c r="BH200"/>
  <c r="BF200"/>
  <c r="BE200"/>
  <c r="T200"/>
  <c r="R200"/>
  <c r="P200"/>
  <c r="BI198"/>
  <c r="BH198"/>
  <c r="BF198"/>
  <c r="BE198"/>
  <c r="T198"/>
  <c r="R198"/>
  <c r="P198"/>
  <c r="BI195"/>
  <c r="BH195"/>
  <c r="BF195"/>
  <c r="BE195"/>
  <c r="T195"/>
  <c r="R195"/>
  <c r="P195"/>
  <c r="BI193"/>
  <c r="BH193"/>
  <c r="BF193"/>
  <c r="BE193"/>
  <c r="T193"/>
  <c r="R193"/>
  <c r="P193"/>
  <c r="BI191"/>
  <c r="BH191"/>
  <c r="BF191"/>
  <c r="BE191"/>
  <c r="T191"/>
  <c r="R191"/>
  <c r="P191"/>
  <c r="BI189"/>
  <c r="BH189"/>
  <c r="BF189"/>
  <c r="BE189"/>
  <c r="T189"/>
  <c r="R189"/>
  <c r="P189"/>
  <c r="BI186"/>
  <c r="BH186"/>
  <c r="BF186"/>
  <c r="BE186"/>
  <c r="T186"/>
  <c r="R186"/>
  <c r="P186"/>
  <c r="BI183"/>
  <c r="BH183"/>
  <c r="BF183"/>
  <c r="BE183"/>
  <c r="T183"/>
  <c r="R183"/>
  <c r="P183"/>
  <c r="BI181"/>
  <c r="BH181"/>
  <c r="BF181"/>
  <c r="BE181"/>
  <c r="T181"/>
  <c r="R181"/>
  <c r="P181"/>
  <c r="BI179"/>
  <c r="BH179"/>
  <c r="BF179"/>
  <c r="BE179"/>
  <c r="T179"/>
  <c r="R179"/>
  <c r="P179"/>
  <c r="BI177"/>
  <c r="BH177"/>
  <c r="BF177"/>
  <c r="BE177"/>
  <c r="T177"/>
  <c r="R177"/>
  <c r="P177"/>
  <c r="BI174"/>
  <c r="BH174"/>
  <c r="BF174"/>
  <c r="BE174"/>
  <c r="T174"/>
  <c r="T173"/>
  <c r="R174"/>
  <c r="R173"/>
  <c r="P174"/>
  <c r="P173"/>
  <c r="BI171"/>
  <c r="BH171"/>
  <c r="BF171"/>
  <c r="BE171"/>
  <c r="T171"/>
  <c r="R171"/>
  <c r="P171"/>
  <c r="BI169"/>
  <c r="BH169"/>
  <c r="BF169"/>
  <c r="BE169"/>
  <c r="T169"/>
  <c r="R169"/>
  <c r="P169"/>
  <c r="BI167"/>
  <c r="BH167"/>
  <c r="BF167"/>
  <c r="BE167"/>
  <c r="T167"/>
  <c r="R167"/>
  <c r="P167"/>
  <c r="BI163"/>
  <c r="BH163"/>
  <c r="BF163"/>
  <c r="BE163"/>
  <c r="T163"/>
  <c r="T162"/>
  <c r="R163"/>
  <c r="R162"/>
  <c r="P163"/>
  <c r="P162"/>
  <c r="BI160"/>
  <c r="BH160"/>
  <c r="BF160"/>
  <c r="BE160"/>
  <c r="T160"/>
  <c r="R160"/>
  <c r="P160"/>
  <c r="BI157"/>
  <c r="BH157"/>
  <c r="BF157"/>
  <c r="BE157"/>
  <c r="T157"/>
  <c r="R157"/>
  <c r="P157"/>
  <c r="BI155"/>
  <c r="BH155"/>
  <c r="BF155"/>
  <c r="BE155"/>
  <c r="T155"/>
  <c r="R155"/>
  <c r="P155"/>
  <c r="BI153"/>
  <c r="BH153"/>
  <c r="BF153"/>
  <c r="BE153"/>
  <c r="T153"/>
  <c r="R153"/>
  <c r="P153"/>
  <c r="BI149"/>
  <c r="BH149"/>
  <c r="BF149"/>
  <c r="BE149"/>
  <c r="T149"/>
  <c r="R149"/>
  <c r="P149"/>
  <c r="BI147"/>
  <c r="BH147"/>
  <c r="BF147"/>
  <c r="BE147"/>
  <c r="T147"/>
  <c r="R147"/>
  <c r="P147"/>
  <c r="BI145"/>
  <c r="BH145"/>
  <c r="BF145"/>
  <c r="BE145"/>
  <c r="T145"/>
  <c r="R145"/>
  <c r="P145"/>
  <c r="BI141"/>
  <c r="BH141"/>
  <c r="BF141"/>
  <c r="BE141"/>
  <c r="T141"/>
  <c r="T140"/>
  <c r="R141"/>
  <c r="R140"/>
  <c r="P141"/>
  <c r="P140"/>
  <c r="BI138"/>
  <c r="BH138"/>
  <c r="BF138"/>
  <c r="BE138"/>
  <c r="T138"/>
  <c r="R138"/>
  <c r="P138"/>
  <c r="BI136"/>
  <c r="BH136"/>
  <c r="BF136"/>
  <c r="BE136"/>
  <c r="T136"/>
  <c r="R136"/>
  <c r="P136"/>
  <c r="J130"/>
  <c r="J129"/>
  <c r="F129"/>
  <c r="F127"/>
  <c r="E125"/>
  <c r="J94"/>
  <c r="J93"/>
  <c r="F93"/>
  <c r="F91"/>
  <c r="E89"/>
  <c r="J20"/>
  <c r="E20"/>
  <c r="F94"/>
  <c r="J19"/>
  <c r="J14"/>
  <c r="J91"/>
  <c r="E7"/>
  <c r="E85"/>
  <c i="3" r="J39"/>
  <c r="J38"/>
  <c i="1" r="AY97"/>
  <c i="3" r="J37"/>
  <c i="1" r="AX97"/>
  <c i="3" r="BI349"/>
  <c r="BH349"/>
  <c r="BF349"/>
  <c r="BE349"/>
  <c r="T349"/>
  <c r="T348"/>
  <c r="R349"/>
  <c r="R348"/>
  <c r="P349"/>
  <c r="P348"/>
  <c r="BI346"/>
  <c r="BH346"/>
  <c r="BF346"/>
  <c r="BE346"/>
  <c r="T346"/>
  <c r="R346"/>
  <c r="P346"/>
  <c r="BI344"/>
  <c r="BH344"/>
  <c r="BF344"/>
  <c r="BE344"/>
  <c r="T344"/>
  <c r="R344"/>
  <c r="P344"/>
  <c r="BI342"/>
  <c r="BH342"/>
  <c r="BF342"/>
  <c r="BE342"/>
  <c r="T342"/>
  <c r="R342"/>
  <c r="P342"/>
  <c r="BI340"/>
  <c r="BH340"/>
  <c r="BF340"/>
  <c r="BE340"/>
  <c r="T340"/>
  <c r="R340"/>
  <c r="P340"/>
  <c r="BI338"/>
  <c r="BH338"/>
  <c r="BF338"/>
  <c r="BE338"/>
  <c r="T338"/>
  <c r="R338"/>
  <c r="P338"/>
  <c r="BI336"/>
  <c r="BH336"/>
  <c r="BF336"/>
  <c r="BE336"/>
  <c r="T336"/>
  <c r="R336"/>
  <c r="P336"/>
  <c r="BI334"/>
  <c r="BH334"/>
  <c r="BF334"/>
  <c r="BE334"/>
  <c r="T334"/>
  <c r="R334"/>
  <c r="P334"/>
  <c r="BI332"/>
  <c r="BH332"/>
  <c r="BF332"/>
  <c r="BE332"/>
  <c r="T332"/>
  <c r="R332"/>
  <c r="P332"/>
  <c r="BI330"/>
  <c r="BH330"/>
  <c r="BF330"/>
  <c r="BE330"/>
  <c r="T330"/>
  <c r="R330"/>
  <c r="P330"/>
  <c r="BI328"/>
  <c r="BH328"/>
  <c r="BF328"/>
  <c r="BE328"/>
  <c r="T328"/>
  <c r="R328"/>
  <c r="P328"/>
  <c r="BI326"/>
  <c r="BH326"/>
  <c r="BF326"/>
  <c r="BE326"/>
  <c r="T326"/>
  <c r="R326"/>
  <c r="P326"/>
  <c r="BI324"/>
  <c r="BH324"/>
  <c r="BF324"/>
  <c r="BE324"/>
  <c r="T324"/>
  <c r="R324"/>
  <c r="P324"/>
  <c r="BI322"/>
  <c r="BH322"/>
  <c r="BF322"/>
  <c r="BE322"/>
  <c r="T322"/>
  <c r="R322"/>
  <c r="P322"/>
  <c r="BI320"/>
  <c r="BH320"/>
  <c r="BF320"/>
  <c r="BE320"/>
  <c r="T320"/>
  <c r="R320"/>
  <c r="P320"/>
  <c r="BI318"/>
  <c r="BH318"/>
  <c r="BF318"/>
  <c r="BE318"/>
  <c r="T318"/>
  <c r="R318"/>
  <c r="P318"/>
  <c r="BI316"/>
  <c r="BH316"/>
  <c r="BF316"/>
  <c r="BE316"/>
  <c r="T316"/>
  <c r="R316"/>
  <c r="P316"/>
  <c r="BI314"/>
  <c r="BH314"/>
  <c r="BF314"/>
  <c r="BE314"/>
  <c r="T314"/>
  <c r="R314"/>
  <c r="P314"/>
  <c r="BI312"/>
  <c r="BH312"/>
  <c r="BF312"/>
  <c r="BE312"/>
  <c r="T312"/>
  <c r="R312"/>
  <c r="P312"/>
  <c r="BI310"/>
  <c r="BH310"/>
  <c r="BF310"/>
  <c r="BE310"/>
  <c r="T310"/>
  <c r="R310"/>
  <c r="P310"/>
  <c r="BI308"/>
  <c r="BH308"/>
  <c r="BF308"/>
  <c r="BE308"/>
  <c r="T308"/>
  <c r="R308"/>
  <c r="P308"/>
  <c r="BI306"/>
  <c r="BH306"/>
  <c r="BF306"/>
  <c r="BE306"/>
  <c r="T306"/>
  <c r="R306"/>
  <c r="P306"/>
  <c r="BI304"/>
  <c r="BH304"/>
  <c r="BF304"/>
  <c r="BE304"/>
  <c r="T304"/>
  <c r="R304"/>
  <c r="P304"/>
  <c r="BI302"/>
  <c r="BH302"/>
  <c r="BF302"/>
  <c r="BE302"/>
  <c r="T302"/>
  <c r="R302"/>
  <c r="P302"/>
  <c r="BI299"/>
  <c r="BH299"/>
  <c r="BF299"/>
  <c r="BE299"/>
  <c r="T299"/>
  <c r="R299"/>
  <c r="P299"/>
  <c r="BI297"/>
  <c r="BH297"/>
  <c r="BF297"/>
  <c r="BE297"/>
  <c r="T297"/>
  <c r="R297"/>
  <c r="P297"/>
  <c r="BI294"/>
  <c r="BH294"/>
  <c r="BF294"/>
  <c r="BE294"/>
  <c r="T294"/>
  <c r="R294"/>
  <c r="P294"/>
  <c r="BI292"/>
  <c r="BH292"/>
  <c r="BF292"/>
  <c r="BE292"/>
  <c r="T292"/>
  <c r="R292"/>
  <c r="P292"/>
  <c r="BI290"/>
  <c r="BH290"/>
  <c r="BF290"/>
  <c r="BE290"/>
  <c r="T290"/>
  <c r="R290"/>
  <c r="P290"/>
  <c r="BI288"/>
  <c r="BH288"/>
  <c r="BF288"/>
  <c r="BE288"/>
  <c r="T288"/>
  <c r="R288"/>
  <c r="P288"/>
  <c r="BI286"/>
  <c r="BH286"/>
  <c r="BF286"/>
  <c r="BE286"/>
  <c r="T286"/>
  <c r="R286"/>
  <c r="P286"/>
  <c r="BI284"/>
  <c r="BH284"/>
  <c r="BF284"/>
  <c r="BE284"/>
  <c r="T284"/>
  <c r="R284"/>
  <c r="P284"/>
  <c r="BI282"/>
  <c r="BH282"/>
  <c r="BF282"/>
  <c r="BE282"/>
  <c r="T282"/>
  <c r="R282"/>
  <c r="P282"/>
  <c r="BI280"/>
  <c r="BH280"/>
  <c r="BF280"/>
  <c r="BE280"/>
  <c r="T280"/>
  <c r="R280"/>
  <c r="P280"/>
  <c r="BI278"/>
  <c r="BH278"/>
  <c r="BF278"/>
  <c r="BE278"/>
  <c r="T278"/>
  <c r="R278"/>
  <c r="P278"/>
  <c r="BI276"/>
  <c r="BH276"/>
  <c r="BF276"/>
  <c r="BE276"/>
  <c r="T276"/>
  <c r="R276"/>
  <c r="P276"/>
  <c r="BI274"/>
  <c r="BH274"/>
  <c r="BF274"/>
  <c r="BE274"/>
  <c r="T274"/>
  <c r="R274"/>
  <c r="P274"/>
  <c r="BI271"/>
  <c r="BH271"/>
  <c r="BF271"/>
  <c r="BE271"/>
  <c r="T271"/>
  <c r="R271"/>
  <c r="P271"/>
  <c r="BI269"/>
  <c r="BH269"/>
  <c r="BF269"/>
  <c r="BE269"/>
  <c r="T269"/>
  <c r="R269"/>
  <c r="P269"/>
  <c r="BI266"/>
  <c r="BH266"/>
  <c r="BF266"/>
  <c r="BE266"/>
  <c r="T266"/>
  <c r="R266"/>
  <c r="P266"/>
  <c r="BI263"/>
  <c r="BH263"/>
  <c r="BF263"/>
  <c r="BE263"/>
  <c r="T263"/>
  <c r="R263"/>
  <c r="P263"/>
  <c r="BI260"/>
  <c r="BH260"/>
  <c r="BF260"/>
  <c r="BE260"/>
  <c r="T260"/>
  <c r="R260"/>
  <c r="P260"/>
  <c r="BI257"/>
  <c r="BH257"/>
  <c r="BF257"/>
  <c r="BE257"/>
  <c r="T257"/>
  <c r="R257"/>
  <c r="P257"/>
  <c r="BI255"/>
  <c r="BH255"/>
  <c r="BF255"/>
  <c r="BE255"/>
  <c r="T255"/>
  <c r="R255"/>
  <c r="P255"/>
  <c r="BI253"/>
  <c r="BH253"/>
  <c r="BF253"/>
  <c r="BE253"/>
  <c r="T253"/>
  <c r="R253"/>
  <c r="P253"/>
  <c r="BI251"/>
  <c r="BH251"/>
  <c r="BF251"/>
  <c r="BE251"/>
  <c r="T251"/>
  <c r="R251"/>
  <c r="P251"/>
  <c r="BI249"/>
  <c r="BH249"/>
  <c r="BF249"/>
  <c r="BE249"/>
  <c r="T249"/>
  <c r="R249"/>
  <c r="P249"/>
  <c r="BI247"/>
  <c r="BH247"/>
  <c r="BF247"/>
  <c r="BE247"/>
  <c r="T247"/>
  <c r="R247"/>
  <c r="P247"/>
  <c r="BI245"/>
  <c r="BH245"/>
  <c r="BF245"/>
  <c r="BE245"/>
  <c r="T245"/>
  <c r="R245"/>
  <c r="P245"/>
  <c r="BI243"/>
  <c r="BH243"/>
  <c r="BF243"/>
  <c r="BE243"/>
  <c r="T243"/>
  <c r="R243"/>
  <c r="P243"/>
  <c r="BI240"/>
  <c r="BH240"/>
  <c r="BF240"/>
  <c r="BE240"/>
  <c r="T240"/>
  <c r="R240"/>
  <c r="P240"/>
  <c r="BI237"/>
  <c r="BH237"/>
  <c r="BF237"/>
  <c r="BE237"/>
  <c r="T237"/>
  <c r="R237"/>
  <c r="P237"/>
  <c r="BI234"/>
  <c r="BH234"/>
  <c r="BF234"/>
  <c r="BE234"/>
  <c r="T234"/>
  <c r="R234"/>
  <c r="P234"/>
  <c r="BI231"/>
  <c r="BH231"/>
  <c r="BF231"/>
  <c r="BE231"/>
  <c r="T231"/>
  <c r="R231"/>
  <c r="P231"/>
  <c r="BI229"/>
  <c r="BH229"/>
  <c r="BF229"/>
  <c r="BE229"/>
  <c r="T229"/>
  <c r="R229"/>
  <c r="P229"/>
  <c r="BI226"/>
  <c r="BH226"/>
  <c r="BF226"/>
  <c r="BE226"/>
  <c r="T226"/>
  <c r="R226"/>
  <c r="P226"/>
  <c r="BI224"/>
  <c r="BH224"/>
  <c r="BF224"/>
  <c r="BE224"/>
  <c r="T224"/>
  <c r="R224"/>
  <c r="P224"/>
  <c r="BI222"/>
  <c r="BH222"/>
  <c r="BF222"/>
  <c r="BE222"/>
  <c r="T222"/>
  <c r="R222"/>
  <c r="P222"/>
  <c r="BI219"/>
  <c r="BH219"/>
  <c r="BF219"/>
  <c r="BE219"/>
  <c r="T219"/>
  <c r="R219"/>
  <c r="P219"/>
  <c r="BI215"/>
  <c r="BH215"/>
  <c r="BF215"/>
  <c r="BE215"/>
  <c r="T215"/>
  <c r="T214"/>
  <c r="R215"/>
  <c r="R214"/>
  <c r="P215"/>
  <c r="P214"/>
  <c r="BI212"/>
  <c r="BH212"/>
  <c r="BF212"/>
  <c r="BE212"/>
  <c r="T212"/>
  <c r="R212"/>
  <c r="P212"/>
  <c r="BI209"/>
  <c r="BH209"/>
  <c r="BF209"/>
  <c r="BE209"/>
  <c r="T209"/>
  <c r="R209"/>
  <c r="P209"/>
  <c r="BI207"/>
  <c r="BH207"/>
  <c r="BF207"/>
  <c r="BE207"/>
  <c r="T207"/>
  <c r="R207"/>
  <c r="P207"/>
  <c r="BI205"/>
  <c r="BH205"/>
  <c r="BF205"/>
  <c r="BE205"/>
  <c r="T205"/>
  <c r="R205"/>
  <c r="P205"/>
  <c r="BI199"/>
  <c r="BH199"/>
  <c r="BF199"/>
  <c r="BE199"/>
  <c r="T199"/>
  <c r="R199"/>
  <c r="P199"/>
  <c r="BI196"/>
  <c r="BH196"/>
  <c r="BF196"/>
  <c r="BE196"/>
  <c r="T196"/>
  <c r="R196"/>
  <c r="P196"/>
  <c r="BI194"/>
  <c r="BH194"/>
  <c r="BF194"/>
  <c r="BE194"/>
  <c r="T194"/>
  <c r="R194"/>
  <c r="P194"/>
  <c r="BI187"/>
  <c r="BH187"/>
  <c r="BF187"/>
  <c r="BE187"/>
  <c r="T187"/>
  <c r="R187"/>
  <c r="P187"/>
  <c r="BI185"/>
  <c r="BH185"/>
  <c r="BF185"/>
  <c r="BE185"/>
  <c r="T185"/>
  <c r="R185"/>
  <c r="P185"/>
  <c r="BI181"/>
  <c r="BH181"/>
  <c r="BF181"/>
  <c r="BE181"/>
  <c r="T181"/>
  <c r="T180"/>
  <c r="R181"/>
  <c r="R180"/>
  <c r="P181"/>
  <c r="P180"/>
  <c r="BI177"/>
  <c r="BH177"/>
  <c r="BF177"/>
  <c r="BE177"/>
  <c r="T177"/>
  <c r="R177"/>
  <c r="P177"/>
  <c r="BI172"/>
  <c r="BH172"/>
  <c r="BF172"/>
  <c r="BE172"/>
  <c r="T172"/>
  <c r="R172"/>
  <c r="P172"/>
  <c r="BI169"/>
  <c r="BH169"/>
  <c r="BF169"/>
  <c r="BE169"/>
  <c r="T169"/>
  <c r="R169"/>
  <c r="P169"/>
  <c r="BI167"/>
  <c r="BH167"/>
  <c r="BF167"/>
  <c r="BE167"/>
  <c r="T167"/>
  <c r="R167"/>
  <c r="P167"/>
  <c r="BI164"/>
  <c r="BH164"/>
  <c r="BF164"/>
  <c r="BE164"/>
  <c r="T164"/>
  <c r="R164"/>
  <c r="P164"/>
  <c r="BI162"/>
  <c r="BH162"/>
  <c r="BF162"/>
  <c r="BE162"/>
  <c r="T162"/>
  <c r="R162"/>
  <c r="P162"/>
  <c r="BI158"/>
  <c r="BH158"/>
  <c r="BF158"/>
  <c r="BE158"/>
  <c r="T158"/>
  <c r="R158"/>
  <c r="P158"/>
  <c r="BI156"/>
  <c r="BH156"/>
  <c r="BF156"/>
  <c r="BE156"/>
  <c r="T156"/>
  <c r="R156"/>
  <c r="P156"/>
  <c r="BI151"/>
  <c r="BH151"/>
  <c r="BF151"/>
  <c r="BE151"/>
  <c r="T151"/>
  <c r="R151"/>
  <c r="P151"/>
  <c r="BI144"/>
  <c r="BH144"/>
  <c r="BF144"/>
  <c r="BE144"/>
  <c r="T144"/>
  <c r="R144"/>
  <c r="P144"/>
  <c r="BI137"/>
  <c r="BH137"/>
  <c r="BF137"/>
  <c r="BE137"/>
  <c r="T137"/>
  <c r="R137"/>
  <c r="P137"/>
  <c r="J131"/>
  <c r="J130"/>
  <c r="F130"/>
  <c r="F128"/>
  <c r="E126"/>
  <c r="J94"/>
  <c r="J93"/>
  <c r="F93"/>
  <c r="F91"/>
  <c r="E89"/>
  <c r="J20"/>
  <c r="E20"/>
  <c r="F131"/>
  <c r="J19"/>
  <c r="J14"/>
  <c r="J91"/>
  <c r="E7"/>
  <c r="E122"/>
  <c i="2" r="J39"/>
  <c r="J38"/>
  <c i="1" r="AY96"/>
  <c i="2" r="J37"/>
  <c i="1" r="AX96"/>
  <c i="2" r="BI1199"/>
  <c r="BH1199"/>
  <c r="BF1199"/>
  <c r="BE1199"/>
  <c r="T1199"/>
  <c r="R1199"/>
  <c r="P1199"/>
  <c r="BI1197"/>
  <c r="BH1197"/>
  <c r="BF1197"/>
  <c r="BE1197"/>
  <c r="T1197"/>
  <c r="R1197"/>
  <c r="P1197"/>
  <c r="BI1194"/>
  <c r="BH1194"/>
  <c r="BF1194"/>
  <c r="BE1194"/>
  <c r="T1194"/>
  <c r="T1193"/>
  <c r="R1194"/>
  <c r="R1193"/>
  <c r="P1194"/>
  <c r="P1193"/>
  <c r="BI1191"/>
  <c r="BH1191"/>
  <c r="BF1191"/>
  <c r="BE1191"/>
  <c r="T1191"/>
  <c r="R1191"/>
  <c r="P1191"/>
  <c r="BI1188"/>
  <c r="BH1188"/>
  <c r="BF1188"/>
  <c r="BE1188"/>
  <c r="T1188"/>
  <c r="R1188"/>
  <c r="P1188"/>
  <c r="BI1166"/>
  <c r="BH1166"/>
  <c r="BF1166"/>
  <c r="BE1166"/>
  <c r="T1166"/>
  <c r="R1166"/>
  <c r="P1166"/>
  <c r="BI1163"/>
  <c r="BH1163"/>
  <c r="BF1163"/>
  <c r="BE1163"/>
  <c r="T1163"/>
  <c r="R1163"/>
  <c r="P1163"/>
  <c r="BI1160"/>
  <c r="BH1160"/>
  <c r="BF1160"/>
  <c r="BE1160"/>
  <c r="T1160"/>
  <c r="R1160"/>
  <c r="P1160"/>
  <c r="BI1158"/>
  <c r="BH1158"/>
  <c r="BF1158"/>
  <c r="BE1158"/>
  <c r="T1158"/>
  <c r="R1158"/>
  <c r="P1158"/>
  <c r="BI1152"/>
  <c r="BH1152"/>
  <c r="BF1152"/>
  <c r="BE1152"/>
  <c r="T1152"/>
  <c r="R1152"/>
  <c r="P1152"/>
  <c r="BI1150"/>
  <c r="BH1150"/>
  <c r="BF1150"/>
  <c r="BE1150"/>
  <c r="T1150"/>
  <c r="R1150"/>
  <c r="P1150"/>
  <c r="BI1139"/>
  <c r="BH1139"/>
  <c r="BF1139"/>
  <c r="BE1139"/>
  <c r="T1139"/>
  <c r="R1139"/>
  <c r="P1139"/>
  <c r="BI1137"/>
  <c r="BH1137"/>
  <c r="BF1137"/>
  <c r="BE1137"/>
  <c r="T1137"/>
  <c r="R1137"/>
  <c r="P1137"/>
  <c r="BI1126"/>
  <c r="BH1126"/>
  <c r="BF1126"/>
  <c r="BE1126"/>
  <c r="T1126"/>
  <c r="R1126"/>
  <c r="P1126"/>
  <c r="BI1119"/>
  <c r="BH1119"/>
  <c r="BF1119"/>
  <c r="BE1119"/>
  <c r="T1119"/>
  <c r="R1119"/>
  <c r="P1119"/>
  <c r="BI1116"/>
  <c r="BH1116"/>
  <c r="BF1116"/>
  <c r="BE1116"/>
  <c r="T1116"/>
  <c r="R1116"/>
  <c r="P1116"/>
  <c r="BI1113"/>
  <c r="BH1113"/>
  <c r="BF1113"/>
  <c r="BE1113"/>
  <c r="T1113"/>
  <c r="R1113"/>
  <c r="P1113"/>
  <c r="BI1110"/>
  <c r="BH1110"/>
  <c r="BF1110"/>
  <c r="BE1110"/>
  <c r="T1110"/>
  <c r="R1110"/>
  <c r="P1110"/>
  <c r="BI1107"/>
  <c r="BH1107"/>
  <c r="BF1107"/>
  <c r="BE1107"/>
  <c r="T1107"/>
  <c r="R1107"/>
  <c r="P1107"/>
  <c r="BI1100"/>
  <c r="BH1100"/>
  <c r="BF1100"/>
  <c r="BE1100"/>
  <c r="T1100"/>
  <c r="R1100"/>
  <c r="P1100"/>
  <c r="BI1097"/>
  <c r="BH1097"/>
  <c r="BF1097"/>
  <c r="BE1097"/>
  <c r="T1097"/>
  <c r="R1097"/>
  <c r="P1097"/>
  <c r="BI1090"/>
  <c r="BH1090"/>
  <c r="BF1090"/>
  <c r="BE1090"/>
  <c r="T1090"/>
  <c r="R1090"/>
  <c r="P1090"/>
  <c r="BI1088"/>
  <c r="BH1088"/>
  <c r="BF1088"/>
  <c r="BE1088"/>
  <c r="T1088"/>
  <c r="R1088"/>
  <c r="P1088"/>
  <c r="BI1078"/>
  <c r="BH1078"/>
  <c r="BF1078"/>
  <c r="BE1078"/>
  <c r="T1078"/>
  <c r="R1078"/>
  <c r="P1078"/>
  <c r="BI1075"/>
  <c r="BH1075"/>
  <c r="BF1075"/>
  <c r="BE1075"/>
  <c r="T1075"/>
  <c r="R1075"/>
  <c r="P1075"/>
  <c r="BI1070"/>
  <c r="BH1070"/>
  <c r="BF1070"/>
  <c r="BE1070"/>
  <c r="T1070"/>
  <c r="R1070"/>
  <c r="P1070"/>
  <c r="BI1067"/>
  <c r="BH1067"/>
  <c r="BF1067"/>
  <c r="BE1067"/>
  <c r="T1067"/>
  <c r="R1067"/>
  <c r="P1067"/>
  <c r="BI1062"/>
  <c r="BH1062"/>
  <c r="BF1062"/>
  <c r="BE1062"/>
  <c r="T1062"/>
  <c r="R1062"/>
  <c r="P1062"/>
  <c r="BI1059"/>
  <c r="BH1059"/>
  <c r="BF1059"/>
  <c r="BE1059"/>
  <c r="T1059"/>
  <c r="R1059"/>
  <c r="P1059"/>
  <c r="BI1056"/>
  <c r="BH1056"/>
  <c r="BF1056"/>
  <c r="BE1056"/>
  <c r="T1056"/>
  <c r="R1056"/>
  <c r="P1056"/>
  <c r="BI1053"/>
  <c r="BH1053"/>
  <c r="BF1053"/>
  <c r="BE1053"/>
  <c r="T1053"/>
  <c r="R1053"/>
  <c r="P1053"/>
  <c r="BI1048"/>
  <c r="BH1048"/>
  <c r="BF1048"/>
  <c r="BE1048"/>
  <c r="T1048"/>
  <c r="R1048"/>
  <c r="P1048"/>
  <c r="BI1045"/>
  <c r="BH1045"/>
  <c r="BF1045"/>
  <c r="BE1045"/>
  <c r="T1045"/>
  <c r="R1045"/>
  <c r="P1045"/>
  <c r="BI1042"/>
  <c r="BH1042"/>
  <c r="BF1042"/>
  <c r="BE1042"/>
  <c r="T1042"/>
  <c r="R1042"/>
  <c r="P1042"/>
  <c r="BI1039"/>
  <c r="BH1039"/>
  <c r="BF1039"/>
  <c r="BE1039"/>
  <c r="T1039"/>
  <c r="R1039"/>
  <c r="P1039"/>
  <c r="BI1036"/>
  <c r="BH1036"/>
  <c r="BF1036"/>
  <c r="BE1036"/>
  <c r="T1036"/>
  <c r="R1036"/>
  <c r="P1036"/>
  <c r="BI1033"/>
  <c r="BH1033"/>
  <c r="BF1033"/>
  <c r="BE1033"/>
  <c r="T1033"/>
  <c r="R1033"/>
  <c r="P1033"/>
  <c r="BI1030"/>
  <c r="BH1030"/>
  <c r="BF1030"/>
  <c r="BE1030"/>
  <c r="T1030"/>
  <c r="R1030"/>
  <c r="P1030"/>
  <c r="BI1027"/>
  <c r="BH1027"/>
  <c r="BF1027"/>
  <c r="BE1027"/>
  <c r="T1027"/>
  <c r="R1027"/>
  <c r="P1027"/>
  <c r="BI1025"/>
  <c r="BH1025"/>
  <c r="BF1025"/>
  <c r="BE1025"/>
  <c r="T1025"/>
  <c r="R1025"/>
  <c r="P1025"/>
  <c r="BI1022"/>
  <c r="BH1022"/>
  <c r="BF1022"/>
  <c r="BE1022"/>
  <c r="T1022"/>
  <c r="R1022"/>
  <c r="P1022"/>
  <c r="BI1017"/>
  <c r="BH1017"/>
  <c r="BF1017"/>
  <c r="BE1017"/>
  <c r="T1017"/>
  <c r="R1017"/>
  <c r="P1017"/>
  <c r="BI1009"/>
  <c r="BH1009"/>
  <c r="BF1009"/>
  <c r="BE1009"/>
  <c r="T1009"/>
  <c r="R1009"/>
  <c r="P1009"/>
  <c r="BI1005"/>
  <c r="BH1005"/>
  <c r="BF1005"/>
  <c r="BE1005"/>
  <c r="T1005"/>
  <c r="R1005"/>
  <c r="P1005"/>
  <c r="BI999"/>
  <c r="BH999"/>
  <c r="BF999"/>
  <c r="BE999"/>
  <c r="T999"/>
  <c r="R999"/>
  <c r="P999"/>
  <c r="BI993"/>
  <c r="BH993"/>
  <c r="BF993"/>
  <c r="BE993"/>
  <c r="T993"/>
  <c r="R993"/>
  <c r="P993"/>
  <c r="BI990"/>
  <c r="BH990"/>
  <c r="BF990"/>
  <c r="BE990"/>
  <c r="T990"/>
  <c r="R990"/>
  <c r="P990"/>
  <c r="BI987"/>
  <c r="BH987"/>
  <c r="BF987"/>
  <c r="BE987"/>
  <c r="T987"/>
  <c r="R987"/>
  <c r="P987"/>
  <c r="BI985"/>
  <c r="BH985"/>
  <c r="BF985"/>
  <c r="BE985"/>
  <c r="T985"/>
  <c r="R985"/>
  <c r="P985"/>
  <c r="BI982"/>
  <c r="BH982"/>
  <c r="BF982"/>
  <c r="BE982"/>
  <c r="T982"/>
  <c r="R982"/>
  <c r="P982"/>
  <c r="BI979"/>
  <c r="BH979"/>
  <c r="BF979"/>
  <c r="BE979"/>
  <c r="T979"/>
  <c r="R979"/>
  <c r="P979"/>
  <c r="BI974"/>
  <c r="BH974"/>
  <c r="BF974"/>
  <c r="BE974"/>
  <c r="T974"/>
  <c r="R974"/>
  <c r="P974"/>
  <c r="BI972"/>
  <c r="BH972"/>
  <c r="BF972"/>
  <c r="BE972"/>
  <c r="T972"/>
  <c r="R972"/>
  <c r="P972"/>
  <c r="BI970"/>
  <c r="BH970"/>
  <c r="BF970"/>
  <c r="BE970"/>
  <c r="T970"/>
  <c r="R970"/>
  <c r="P970"/>
  <c r="BI968"/>
  <c r="BH968"/>
  <c r="BF968"/>
  <c r="BE968"/>
  <c r="T968"/>
  <c r="R968"/>
  <c r="P968"/>
  <c r="BI966"/>
  <c r="BH966"/>
  <c r="BF966"/>
  <c r="BE966"/>
  <c r="T966"/>
  <c r="R966"/>
  <c r="P966"/>
  <c r="BI962"/>
  <c r="BH962"/>
  <c r="BF962"/>
  <c r="BE962"/>
  <c r="T962"/>
  <c r="R962"/>
  <c r="P962"/>
  <c r="BI960"/>
  <c r="BH960"/>
  <c r="BF960"/>
  <c r="BE960"/>
  <c r="T960"/>
  <c r="R960"/>
  <c r="P960"/>
  <c r="BI958"/>
  <c r="BH958"/>
  <c r="BF958"/>
  <c r="BE958"/>
  <c r="T958"/>
  <c r="R958"/>
  <c r="P958"/>
  <c r="BI956"/>
  <c r="BH956"/>
  <c r="BF956"/>
  <c r="BE956"/>
  <c r="T956"/>
  <c r="R956"/>
  <c r="P956"/>
  <c r="BI954"/>
  <c r="BH954"/>
  <c r="BF954"/>
  <c r="BE954"/>
  <c r="T954"/>
  <c r="R954"/>
  <c r="P954"/>
  <c r="BI951"/>
  <c r="BH951"/>
  <c r="BF951"/>
  <c r="BE951"/>
  <c r="T951"/>
  <c r="R951"/>
  <c r="P951"/>
  <c r="BI948"/>
  <c r="BH948"/>
  <c r="BF948"/>
  <c r="BE948"/>
  <c r="T948"/>
  <c r="R948"/>
  <c r="P948"/>
  <c r="BI946"/>
  <c r="BH946"/>
  <c r="BF946"/>
  <c r="BE946"/>
  <c r="T946"/>
  <c r="R946"/>
  <c r="P946"/>
  <c r="BI944"/>
  <c r="BH944"/>
  <c r="BF944"/>
  <c r="BE944"/>
  <c r="T944"/>
  <c r="R944"/>
  <c r="P944"/>
  <c r="BI942"/>
  <c r="BH942"/>
  <c r="BF942"/>
  <c r="BE942"/>
  <c r="T942"/>
  <c r="R942"/>
  <c r="P942"/>
  <c r="BI940"/>
  <c r="BH940"/>
  <c r="BF940"/>
  <c r="BE940"/>
  <c r="T940"/>
  <c r="R940"/>
  <c r="P940"/>
  <c r="BI938"/>
  <c r="BH938"/>
  <c r="BF938"/>
  <c r="BE938"/>
  <c r="T938"/>
  <c r="R938"/>
  <c r="P938"/>
  <c r="BI936"/>
  <c r="BH936"/>
  <c r="BF936"/>
  <c r="BE936"/>
  <c r="T936"/>
  <c r="R936"/>
  <c r="P936"/>
  <c r="BI934"/>
  <c r="BH934"/>
  <c r="BF934"/>
  <c r="BE934"/>
  <c r="T934"/>
  <c r="R934"/>
  <c r="P934"/>
  <c r="BI932"/>
  <c r="BH932"/>
  <c r="BF932"/>
  <c r="BE932"/>
  <c r="T932"/>
  <c r="R932"/>
  <c r="P932"/>
  <c r="BI930"/>
  <c r="BH930"/>
  <c r="BF930"/>
  <c r="BE930"/>
  <c r="T930"/>
  <c r="R930"/>
  <c r="P930"/>
  <c r="BI928"/>
  <c r="BH928"/>
  <c r="BF928"/>
  <c r="BE928"/>
  <c r="T928"/>
  <c r="R928"/>
  <c r="P928"/>
  <c r="BI926"/>
  <c r="BH926"/>
  <c r="BF926"/>
  <c r="BE926"/>
  <c r="T926"/>
  <c r="R926"/>
  <c r="P926"/>
  <c r="BI923"/>
  <c r="BH923"/>
  <c r="BF923"/>
  <c r="BE923"/>
  <c r="T923"/>
  <c r="R923"/>
  <c r="P923"/>
  <c r="BI921"/>
  <c r="BH921"/>
  <c r="BF921"/>
  <c r="BE921"/>
  <c r="T921"/>
  <c r="R921"/>
  <c r="P921"/>
  <c r="BI919"/>
  <c r="BH919"/>
  <c r="BF919"/>
  <c r="BE919"/>
  <c r="T919"/>
  <c r="R919"/>
  <c r="P919"/>
  <c r="BI917"/>
  <c r="BH917"/>
  <c r="BF917"/>
  <c r="BE917"/>
  <c r="T917"/>
  <c r="R917"/>
  <c r="P917"/>
  <c r="BI915"/>
  <c r="BH915"/>
  <c r="BF915"/>
  <c r="BE915"/>
  <c r="T915"/>
  <c r="R915"/>
  <c r="P915"/>
  <c r="BI913"/>
  <c r="BH913"/>
  <c r="BF913"/>
  <c r="BE913"/>
  <c r="T913"/>
  <c r="R913"/>
  <c r="P913"/>
  <c r="BI911"/>
  <c r="BH911"/>
  <c r="BF911"/>
  <c r="BE911"/>
  <c r="T911"/>
  <c r="R911"/>
  <c r="P911"/>
  <c r="BI909"/>
  <c r="BH909"/>
  <c r="BF909"/>
  <c r="BE909"/>
  <c r="T909"/>
  <c r="R909"/>
  <c r="P909"/>
  <c r="BI907"/>
  <c r="BH907"/>
  <c r="BF907"/>
  <c r="BE907"/>
  <c r="T907"/>
  <c r="R907"/>
  <c r="P907"/>
  <c r="BI905"/>
  <c r="BH905"/>
  <c r="BF905"/>
  <c r="BE905"/>
  <c r="T905"/>
  <c r="R905"/>
  <c r="P905"/>
  <c r="BI903"/>
  <c r="BH903"/>
  <c r="BF903"/>
  <c r="BE903"/>
  <c r="T903"/>
  <c r="R903"/>
  <c r="P903"/>
  <c r="BI901"/>
  <c r="BH901"/>
  <c r="BF901"/>
  <c r="BE901"/>
  <c r="T901"/>
  <c r="R901"/>
  <c r="P901"/>
  <c r="BI898"/>
  <c r="BH898"/>
  <c r="BF898"/>
  <c r="BE898"/>
  <c r="T898"/>
  <c r="R898"/>
  <c r="P898"/>
  <c r="BI896"/>
  <c r="BH896"/>
  <c r="BF896"/>
  <c r="BE896"/>
  <c r="T896"/>
  <c r="R896"/>
  <c r="P896"/>
  <c r="BI893"/>
  <c r="BH893"/>
  <c r="BF893"/>
  <c r="BE893"/>
  <c r="T893"/>
  <c r="R893"/>
  <c r="P893"/>
  <c r="BI891"/>
  <c r="BH891"/>
  <c r="BF891"/>
  <c r="BE891"/>
  <c r="T891"/>
  <c r="R891"/>
  <c r="P891"/>
  <c r="BI888"/>
  <c r="BH888"/>
  <c r="BF888"/>
  <c r="BE888"/>
  <c r="T888"/>
  <c r="R888"/>
  <c r="P888"/>
  <c r="BI885"/>
  <c r="BH885"/>
  <c r="BF885"/>
  <c r="BE885"/>
  <c r="T885"/>
  <c r="R885"/>
  <c r="P885"/>
  <c r="BI882"/>
  <c r="BH882"/>
  <c r="BF882"/>
  <c r="BE882"/>
  <c r="T882"/>
  <c r="R882"/>
  <c r="P882"/>
  <c r="BI879"/>
  <c r="BH879"/>
  <c r="BF879"/>
  <c r="BE879"/>
  <c r="T879"/>
  <c r="R879"/>
  <c r="P879"/>
  <c r="BI876"/>
  <c r="BH876"/>
  <c r="BF876"/>
  <c r="BE876"/>
  <c r="T876"/>
  <c r="R876"/>
  <c r="P876"/>
  <c r="BI874"/>
  <c r="BH874"/>
  <c r="BF874"/>
  <c r="BE874"/>
  <c r="T874"/>
  <c r="R874"/>
  <c r="P874"/>
  <c r="BI871"/>
  <c r="BH871"/>
  <c r="BF871"/>
  <c r="BE871"/>
  <c r="T871"/>
  <c r="R871"/>
  <c r="P871"/>
  <c r="BI868"/>
  <c r="BH868"/>
  <c r="BF868"/>
  <c r="BE868"/>
  <c r="T868"/>
  <c r="R868"/>
  <c r="P868"/>
  <c r="BI866"/>
  <c r="BH866"/>
  <c r="BF866"/>
  <c r="BE866"/>
  <c r="T866"/>
  <c r="R866"/>
  <c r="P866"/>
  <c r="BI864"/>
  <c r="BH864"/>
  <c r="BF864"/>
  <c r="BE864"/>
  <c r="T864"/>
  <c r="R864"/>
  <c r="P864"/>
  <c r="BI862"/>
  <c r="BH862"/>
  <c r="BF862"/>
  <c r="BE862"/>
  <c r="T862"/>
  <c r="R862"/>
  <c r="P862"/>
  <c r="BI860"/>
  <c r="BH860"/>
  <c r="BF860"/>
  <c r="BE860"/>
  <c r="T860"/>
  <c r="R860"/>
  <c r="P860"/>
  <c r="BI858"/>
  <c r="BH858"/>
  <c r="BF858"/>
  <c r="BE858"/>
  <c r="T858"/>
  <c r="R858"/>
  <c r="P858"/>
  <c r="BI856"/>
  <c r="BH856"/>
  <c r="BF856"/>
  <c r="BE856"/>
  <c r="T856"/>
  <c r="R856"/>
  <c r="P856"/>
  <c r="BI853"/>
  <c r="BH853"/>
  <c r="BF853"/>
  <c r="BE853"/>
  <c r="T853"/>
  <c r="R853"/>
  <c r="P853"/>
  <c r="BI851"/>
  <c r="BH851"/>
  <c r="BF851"/>
  <c r="BE851"/>
  <c r="T851"/>
  <c r="R851"/>
  <c r="P851"/>
  <c r="BI849"/>
  <c r="BH849"/>
  <c r="BF849"/>
  <c r="BE849"/>
  <c r="T849"/>
  <c r="R849"/>
  <c r="P849"/>
  <c r="BI847"/>
  <c r="BH847"/>
  <c r="BF847"/>
  <c r="BE847"/>
  <c r="T847"/>
  <c r="R847"/>
  <c r="P847"/>
  <c r="BI845"/>
  <c r="BH845"/>
  <c r="BF845"/>
  <c r="BE845"/>
  <c r="T845"/>
  <c r="R845"/>
  <c r="P845"/>
  <c r="BI843"/>
  <c r="BH843"/>
  <c r="BF843"/>
  <c r="BE843"/>
  <c r="T843"/>
  <c r="R843"/>
  <c r="P843"/>
  <c r="BI841"/>
  <c r="BH841"/>
  <c r="BF841"/>
  <c r="BE841"/>
  <c r="T841"/>
  <c r="R841"/>
  <c r="P841"/>
  <c r="BI839"/>
  <c r="BH839"/>
  <c r="BF839"/>
  <c r="BE839"/>
  <c r="T839"/>
  <c r="R839"/>
  <c r="P839"/>
  <c r="BI837"/>
  <c r="BH837"/>
  <c r="BF837"/>
  <c r="BE837"/>
  <c r="T837"/>
  <c r="R837"/>
  <c r="P837"/>
  <c r="BI834"/>
  <c r="BH834"/>
  <c r="BF834"/>
  <c r="BE834"/>
  <c r="T834"/>
  <c r="R834"/>
  <c r="P834"/>
  <c r="BI831"/>
  <c r="BH831"/>
  <c r="BF831"/>
  <c r="BE831"/>
  <c r="T831"/>
  <c r="R831"/>
  <c r="P831"/>
  <c r="BI829"/>
  <c r="BH829"/>
  <c r="BF829"/>
  <c r="BE829"/>
  <c r="T829"/>
  <c r="R829"/>
  <c r="P829"/>
  <c r="BI826"/>
  <c r="BH826"/>
  <c r="BF826"/>
  <c r="BE826"/>
  <c r="T826"/>
  <c r="R826"/>
  <c r="P826"/>
  <c r="BI824"/>
  <c r="BH824"/>
  <c r="BF824"/>
  <c r="BE824"/>
  <c r="T824"/>
  <c r="R824"/>
  <c r="P824"/>
  <c r="BI818"/>
  <c r="BH818"/>
  <c r="BF818"/>
  <c r="BE818"/>
  <c r="T818"/>
  <c r="R818"/>
  <c r="P818"/>
  <c r="BI815"/>
  <c r="BH815"/>
  <c r="BF815"/>
  <c r="BE815"/>
  <c r="T815"/>
  <c r="R815"/>
  <c r="P815"/>
  <c r="BI812"/>
  <c r="BH812"/>
  <c r="BF812"/>
  <c r="BE812"/>
  <c r="T812"/>
  <c r="R812"/>
  <c r="P812"/>
  <c r="BI809"/>
  <c r="BH809"/>
  <c r="BF809"/>
  <c r="BE809"/>
  <c r="T809"/>
  <c r="R809"/>
  <c r="P809"/>
  <c r="BI806"/>
  <c r="BH806"/>
  <c r="BF806"/>
  <c r="BE806"/>
  <c r="T806"/>
  <c r="R806"/>
  <c r="P806"/>
  <c r="BI803"/>
  <c r="BH803"/>
  <c r="BF803"/>
  <c r="BE803"/>
  <c r="T803"/>
  <c r="R803"/>
  <c r="P803"/>
  <c r="BI801"/>
  <c r="BH801"/>
  <c r="BF801"/>
  <c r="BE801"/>
  <c r="T801"/>
  <c r="R801"/>
  <c r="P801"/>
  <c r="BI798"/>
  <c r="BH798"/>
  <c r="BF798"/>
  <c r="BE798"/>
  <c r="T798"/>
  <c r="R798"/>
  <c r="P798"/>
  <c r="BI795"/>
  <c r="BH795"/>
  <c r="BF795"/>
  <c r="BE795"/>
  <c r="T795"/>
  <c r="R795"/>
  <c r="P795"/>
  <c r="BI789"/>
  <c r="BH789"/>
  <c r="BF789"/>
  <c r="BE789"/>
  <c r="T789"/>
  <c r="R789"/>
  <c r="P789"/>
  <c r="BI786"/>
  <c r="BH786"/>
  <c r="BF786"/>
  <c r="BE786"/>
  <c r="T786"/>
  <c r="R786"/>
  <c r="P786"/>
  <c r="BI783"/>
  <c r="BH783"/>
  <c r="BF783"/>
  <c r="BE783"/>
  <c r="T783"/>
  <c r="R783"/>
  <c r="P783"/>
  <c r="BI781"/>
  <c r="BH781"/>
  <c r="BF781"/>
  <c r="BE781"/>
  <c r="T781"/>
  <c r="R781"/>
  <c r="P781"/>
  <c r="BI779"/>
  <c r="BH779"/>
  <c r="BF779"/>
  <c r="BE779"/>
  <c r="T779"/>
  <c r="R779"/>
  <c r="P779"/>
  <c r="BI776"/>
  <c r="BH776"/>
  <c r="BF776"/>
  <c r="BE776"/>
  <c r="T776"/>
  <c r="R776"/>
  <c r="P776"/>
  <c r="BI774"/>
  <c r="BH774"/>
  <c r="BF774"/>
  <c r="BE774"/>
  <c r="T774"/>
  <c r="R774"/>
  <c r="P774"/>
  <c r="BI771"/>
  <c r="BH771"/>
  <c r="BF771"/>
  <c r="BE771"/>
  <c r="T771"/>
  <c r="R771"/>
  <c r="P771"/>
  <c r="BI768"/>
  <c r="BH768"/>
  <c r="BF768"/>
  <c r="BE768"/>
  <c r="T768"/>
  <c r="R768"/>
  <c r="P768"/>
  <c r="BI765"/>
  <c r="BH765"/>
  <c r="BF765"/>
  <c r="BE765"/>
  <c r="T765"/>
  <c r="R765"/>
  <c r="P765"/>
  <c r="BI763"/>
  <c r="BH763"/>
  <c r="BF763"/>
  <c r="BE763"/>
  <c r="T763"/>
  <c r="R763"/>
  <c r="P763"/>
  <c r="BI760"/>
  <c r="BH760"/>
  <c r="BF760"/>
  <c r="BE760"/>
  <c r="T760"/>
  <c r="R760"/>
  <c r="P760"/>
  <c r="BI758"/>
  <c r="BH758"/>
  <c r="BF758"/>
  <c r="BE758"/>
  <c r="T758"/>
  <c r="R758"/>
  <c r="P758"/>
  <c r="BI755"/>
  <c r="BH755"/>
  <c r="BF755"/>
  <c r="BE755"/>
  <c r="T755"/>
  <c r="R755"/>
  <c r="P755"/>
  <c r="BI753"/>
  <c r="BH753"/>
  <c r="BF753"/>
  <c r="BE753"/>
  <c r="T753"/>
  <c r="R753"/>
  <c r="P753"/>
  <c r="BI750"/>
  <c r="BH750"/>
  <c r="BF750"/>
  <c r="BE750"/>
  <c r="T750"/>
  <c r="R750"/>
  <c r="P750"/>
  <c r="BI747"/>
  <c r="BH747"/>
  <c r="BF747"/>
  <c r="BE747"/>
  <c r="T747"/>
  <c r="R747"/>
  <c r="P747"/>
  <c r="BI744"/>
  <c r="BH744"/>
  <c r="BF744"/>
  <c r="BE744"/>
  <c r="T744"/>
  <c r="R744"/>
  <c r="P744"/>
  <c r="BI741"/>
  <c r="BH741"/>
  <c r="BF741"/>
  <c r="BE741"/>
  <c r="T741"/>
  <c r="R741"/>
  <c r="P741"/>
  <c r="BI736"/>
  <c r="BH736"/>
  <c r="BF736"/>
  <c r="BE736"/>
  <c r="T736"/>
  <c r="R736"/>
  <c r="P736"/>
  <c r="BI731"/>
  <c r="BH731"/>
  <c r="BF731"/>
  <c r="BE731"/>
  <c r="T731"/>
  <c r="R731"/>
  <c r="P731"/>
  <c r="BI728"/>
  <c r="BH728"/>
  <c r="BF728"/>
  <c r="BE728"/>
  <c r="T728"/>
  <c r="R728"/>
  <c r="P728"/>
  <c r="BI725"/>
  <c r="BH725"/>
  <c r="BF725"/>
  <c r="BE725"/>
  <c r="T725"/>
  <c r="R725"/>
  <c r="P725"/>
  <c r="BI722"/>
  <c r="BH722"/>
  <c r="BF722"/>
  <c r="BE722"/>
  <c r="T722"/>
  <c r="R722"/>
  <c r="P722"/>
  <c r="BI720"/>
  <c r="BH720"/>
  <c r="BF720"/>
  <c r="BE720"/>
  <c r="T720"/>
  <c r="R720"/>
  <c r="P720"/>
  <c r="BI717"/>
  <c r="BH717"/>
  <c r="BF717"/>
  <c r="BE717"/>
  <c r="T717"/>
  <c r="R717"/>
  <c r="P717"/>
  <c r="BI714"/>
  <c r="BH714"/>
  <c r="BF714"/>
  <c r="BE714"/>
  <c r="T714"/>
  <c r="R714"/>
  <c r="P714"/>
  <c r="BI711"/>
  <c r="BH711"/>
  <c r="BF711"/>
  <c r="BE711"/>
  <c r="T711"/>
  <c r="R711"/>
  <c r="P711"/>
  <c r="BI708"/>
  <c r="BH708"/>
  <c r="BF708"/>
  <c r="BE708"/>
  <c r="T708"/>
  <c r="R708"/>
  <c r="P708"/>
  <c r="BI706"/>
  <c r="BH706"/>
  <c r="BF706"/>
  <c r="BE706"/>
  <c r="T706"/>
  <c r="R706"/>
  <c r="P706"/>
  <c r="BI703"/>
  <c r="BH703"/>
  <c r="BF703"/>
  <c r="BE703"/>
  <c r="T703"/>
  <c r="R703"/>
  <c r="P703"/>
  <c r="BI697"/>
  <c r="BH697"/>
  <c r="BF697"/>
  <c r="BE697"/>
  <c r="T697"/>
  <c r="R697"/>
  <c r="P697"/>
  <c r="BI692"/>
  <c r="BH692"/>
  <c r="BF692"/>
  <c r="BE692"/>
  <c r="T692"/>
  <c r="R692"/>
  <c r="P692"/>
  <c r="BI689"/>
  <c r="BH689"/>
  <c r="BF689"/>
  <c r="BE689"/>
  <c r="T689"/>
  <c r="R689"/>
  <c r="P689"/>
  <c r="BI684"/>
  <c r="BH684"/>
  <c r="BF684"/>
  <c r="BE684"/>
  <c r="T684"/>
  <c r="R684"/>
  <c r="P684"/>
  <c r="BI681"/>
  <c r="BH681"/>
  <c r="BF681"/>
  <c r="BE681"/>
  <c r="T681"/>
  <c r="R681"/>
  <c r="P681"/>
  <c r="BI675"/>
  <c r="BH675"/>
  <c r="BF675"/>
  <c r="BE675"/>
  <c r="T675"/>
  <c r="R675"/>
  <c r="P675"/>
  <c r="BI672"/>
  <c r="BH672"/>
  <c r="BF672"/>
  <c r="BE672"/>
  <c r="T672"/>
  <c r="R672"/>
  <c r="P672"/>
  <c r="BI667"/>
  <c r="BH667"/>
  <c r="BF667"/>
  <c r="BE667"/>
  <c r="T667"/>
  <c r="R667"/>
  <c r="P667"/>
  <c r="BI665"/>
  <c r="BH665"/>
  <c r="BF665"/>
  <c r="BE665"/>
  <c r="T665"/>
  <c r="R665"/>
  <c r="P665"/>
  <c r="BI662"/>
  <c r="BH662"/>
  <c r="BF662"/>
  <c r="BE662"/>
  <c r="T662"/>
  <c r="R662"/>
  <c r="P662"/>
  <c r="BI660"/>
  <c r="BH660"/>
  <c r="BF660"/>
  <c r="BE660"/>
  <c r="T660"/>
  <c r="R660"/>
  <c r="P660"/>
  <c r="BI657"/>
  <c r="BH657"/>
  <c r="BF657"/>
  <c r="BE657"/>
  <c r="T657"/>
  <c r="R657"/>
  <c r="P657"/>
  <c r="BI654"/>
  <c r="BH654"/>
  <c r="BF654"/>
  <c r="BE654"/>
  <c r="T654"/>
  <c r="R654"/>
  <c r="P654"/>
  <c r="BI651"/>
  <c r="BH651"/>
  <c r="BF651"/>
  <c r="BE651"/>
  <c r="T651"/>
  <c r="R651"/>
  <c r="P651"/>
  <c r="BI649"/>
  <c r="BH649"/>
  <c r="BF649"/>
  <c r="BE649"/>
  <c r="T649"/>
  <c r="R649"/>
  <c r="P649"/>
  <c r="BI643"/>
  <c r="BH643"/>
  <c r="BF643"/>
  <c r="BE643"/>
  <c r="T643"/>
  <c r="R643"/>
  <c r="P643"/>
  <c r="BI640"/>
  <c r="BH640"/>
  <c r="BF640"/>
  <c r="BE640"/>
  <c r="T640"/>
  <c r="R640"/>
  <c r="P640"/>
  <c r="BI638"/>
  <c r="BH638"/>
  <c r="BF638"/>
  <c r="BE638"/>
  <c r="T638"/>
  <c r="R638"/>
  <c r="P638"/>
  <c r="BI636"/>
  <c r="BH636"/>
  <c r="BF636"/>
  <c r="BE636"/>
  <c r="T636"/>
  <c r="R636"/>
  <c r="P636"/>
  <c r="BI634"/>
  <c r="BH634"/>
  <c r="BF634"/>
  <c r="BE634"/>
  <c r="T634"/>
  <c r="R634"/>
  <c r="P634"/>
  <c r="BI631"/>
  <c r="BH631"/>
  <c r="BF631"/>
  <c r="BE631"/>
  <c r="T631"/>
  <c r="T630"/>
  <c r="R631"/>
  <c r="R630"/>
  <c r="P631"/>
  <c r="P630"/>
  <c r="BI627"/>
  <c r="BH627"/>
  <c r="BF627"/>
  <c r="BE627"/>
  <c r="T627"/>
  <c r="R627"/>
  <c r="P627"/>
  <c r="BI625"/>
  <c r="BH625"/>
  <c r="BF625"/>
  <c r="BE625"/>
  <c r="T625"/>
  <c r="R625"/>
  <c r="P625"/>
  <c r="BI622"/>
  <c r="BH622"/>
  <c r="BF622"/>
  <c r="BE622"/>
  <c r="T622"/>
  <c r="R622"/>
  <c r="P622"/>
  <c r="BI619"/>
  <c r="BH619"/>
  <c r="BF619"/>
  <c r="BE619"/>
  <c r="T619"/>
  <c r="R619"/>
  <c r="P619"/>
  <c r="BI616"/>
  <c r="BH616"/>
  <c r="BF616"/>
  <c r="BE616"/>
  <c r="T616"/>
  <c r="R616"/>
  <c r="P616"/>
  <c r="BI613"/>
  <c r="BH613"/>
  <c r="BF613"/>
  <c r="BE613"/>
  <c r="T613"/>
  <c r="R613"/>
  <c r="P613"/>
  <c r="BI610"/>
  <c r="BH610"/>
  <c r="BF610"/>
  <c r="BE610"/>
  <c r="T610"/>
  <c r="R610"/>
  <c r="P610"/>
  <c r="BI607"/>
  <c r="BH607"/>
  <c r="BF607"/>
  <c r="BE607"/>
  <c r="T607"/>
  <c r="R607"/>
  <c r="P607"/>
  <c r="BI605"/>
  <c r="BH605"/>
  <c r="BF605"/>
  <c r="BE605"/>
  <c r="T605"/>
  <c r="R605"/>
  <c r="P605"/>
  <c r="BI602"/>
  <c r="BH602"/>
  <c r="BF602"/>
  <c r="BE602"/>
  <c r="T602"/>
  <c r="R602"/>
  <c r="P602"/>
  <c r="BI599"/>
  <c r="BH599"/>
  <c r="BF599"/>
  <c r="BE599"/>
  <c r="T599"/>
  <c r="R599"/>
  <c r="P599"/>
  <c r="BI596"/>
  <c r="BH596"/>
  <c r="BF596"/>
  <c r="BE596"/>
  <c r="T596"/>
  <c r="R596"/>
  <c r="P596"/>
  <c r="BI593"/>
  <c r="BH593"/>
  <c r="BF593"/>
  <c r="BE593"/>
  <c r="T593"/>
  <c r="R593"/>
  <c r="P593"/>
  <c r="BI591"/>
  <c r="BH591"/>
  <c r="BF591"/>
  <c r="BE591"/>
  <c r="T591"/>
  <c r="R591"/>
  <c r="P591"/>
  <c r="BI588"/>
  <c r="BH588"/>
  <c r="BF588"/>
  <c r="BE588"/>
  <c r="T588"/>
  <c r="R588"/>
  <c r="P588"/>
  <c r="BI585"/>
  <c r="BH585"/>
  <c r="BF585"/>
  <c r="BE585"/>
  <c r="T585"/>
  <c r="R585"/>
  <c r="P585"/>
  <c r="BI582"/>
  <c r="BH582"/>
  <c r="BF582"/>
  <c r="BE582"/>
  <c r="T582"/>
  <c r="R582"/>
  <c r="P582"/>
  <c r="BI579"/>
  <c r="BH579"/>
  <c r="BF579"/>
  <c r="BE579"/>
  <c r="T579"/>
  <c r="R579"/>
  <c r="P579"/>
  <c r="BI576"/>
  <c r="BH576"/>
  <c r="BF576"/>
  <c r="BE576"/>
  <c r="T576"/>
  <c r="R576"/>
  <c r="P576"/>
  <c r="BI573"/>
  <c r="BH573"/>
  <c r="BF573"/>
  <c r="BE573"/>
  <c r="T573"/>
  <c r="R573"/>
  <c r="P573"/>
  <c r="BI569"/>
  <c r="BH569"/>
  <c r="BF569"/>
  <c r="BE569"/>
  <c r="T569"/>
  <c r="T568"/>
  <c r="R569"/>
  <c r="R568"/>
  <c r="P569"/>
  <c r="P568"/>
  <c r="BI566"/>
  <c r="BH566"/>
  <c r="BF566"/>
  <c r="BE566"/>
  <c r="T566"/>
  <c r="R566"/>
  <c r="P566"/>
  <c r="BI563"/>
  <c r="BH563"/>
  <c r="BF563"/>
  <c r="BE563"/>
  <c r="T563"/>
  <c r="R563"/>
  <c r="P563"/>
  <c r="BI561"/>
  <c r="BH561"/>
  <c r="BF561"/>
  <c r="BE561"/>
  <c r="T561"/>
  <c r="R561"/>
  <c r="P561"/>
  <c r="BI559"/>
  <c r="BH559"/>
  <c r="BF559"/>
  <c r="BE559"/>
  <c r="T559"/>
  <c r="R559"/>
  <c r="P559"/>
  <c r="BI552"/>
  <c r="BH552"/>
  <c r="BF552"/>
  <c r="BE552"/>
  <c r="T552"/>
  <c r="R552"/>
  <c r="P552"/>
  <c r="BI550"/>
  <c r="BH550"/>
  <c r="BF550"/>
  <c r="BE550"/>
  <c r="T550"/>
  <c r="R550"/>
  <c r="P550"/>
  <c r="BI548"/>
  <c r="BH548"/>
  <c r="BF548"/>
  <c r="BE548"/>
  <c r="T548"/>
  <c r="R548"/>
  <c r="P548"/>
  <c r="BI546"/>
  <c r="BH546"/>
  <c r="BF546"/>
  <c r="BE546"/>
  <c r="T546"/>
  <c r="R546"/>
  <c r="P546"/>
  <c r="BI540"/>
  <c r="BH540"/>
  <c r="BF540"/>
  <c r="BE540"/>
  <c r="T540"/>
  <c r="R540"/>
  <c r="P540"/>
  <c r="BI534"/>
  <c r="BH534"/>
  <c r="BF534"/>
  <c r="BE534"/>
  <c r="T534"/>
  <c r="R534"/>
  <c r="P534"/>
  <c r="BI528"/>
  <c r="BH528"/>
  <c r="BF528"/>
  <c r="BE528"/>
  <c r="T528"/>
  <c r="R528"/>
  <c r="P528"/>
  <c r="BI521"/>
  <c r="BH521"/>
  <c r="BF521"/>
  <c r="BE521"/>
  <c r="T521"/>
  <c r="R521"/>
  <c r="P521"/>
  <c r="BI500"/>
  <c r="BH500"/>
  <c r="BF500"/>
  <c r="BE500"/>
  <c r="T500"/>
  <c r="R500"/>
  <c r="P500"/>
  <c r="BI497"/>
  <c r="BH497"/>
  <c r="BF497"/>
  <c r="BE497"/>
  <c r="T497"/>
  <c r="R497"/>
  <c r="P497"/>
  <c r="BI490"/>
  <c r="BH490"/>
  <c r="BF490"/>
  <c r="BE490"/>
  <c r="T490"/>
  <c r="R490"/>
  <c r="P490"/>
  <c r="BI487"/>
  <c r="BH487"/>
  <c r="BF487"/>
  <c r="BE487"/>
  <c r="T487"/>
  <c r="R487"/>
  <c r="P487"/>
  <c r="BI484"/>
  <c r="BH484"/>
  <c r="BF484"/>
  <c r="BE484"/>
  <c r="T484"/>
  <c r="R484"/>
  <c r="P484"/>
  <c r="BI481"/>
  <c r="BH481"/>
  <c r="BF481"/>
  <c r="BE481"/>
  <c r="T481"/>
  <c r="R481"/>
  <c r="P481"/>
  <c r="BI479"/>
  <c r="BH479"/>
  <c r="BF479"/>
  <c r="BE479"/>
  <c r="T479"/>
  <c r="R479"/>
  <c r="P479"/>
  <c r="BI476"/>
  <c r="BH476"/>
  <c r="BF476"/>
  <c r="BE476"/>
  <c r="T476"/>
  <c r="R476"/>
  <c r="P476"/>
  <c r="BI473"/>
  <c r="BH473"/>
  <c r="BF473"/>
  <c r="BE473"/>
  <c r="T473"/>
  <c r="R473"/>
  <c r="P473"/>
  <c r="BI470"/>
  <c r="BH470"/>
  <c r="BF470"/>
  <c r="BE470"/>
  <c r="T470"/>
  <c r="R470"/>
  <c r="P470"/>
  <c r="BI467"/>
  <c r="BH467"/>
  <c r="BF467"/>
  <c r="BE467"/>
  <c r="T467"/>
  <c r="R467"/>
  <c r="P467"/>
  <c r="BI464"/>
  <c r="BH464"/>
  <c r="BF464"/>
  <c r="BE464"/>
  <c r="T464"/>
  <c r="R464"/>
  <c r="P464"/>
  <c r="BI461"/>
  <c r="BH461"/>
  <c r="BF461"/>
  <c r="BE461"/>
  <c r="T461"/>
  <c r="R461"/>
  <c r="P461"/>
  <c r="BI458"/>
  <c r="BH458"/>
  <c r="BF458"/>
  <c r="BE458"/>
  <c r="T458"/>
  <c r="R458"/>
  <c r="P458"/>
  <c r="BI455"/>
  <c r="BH455"/>
  <c r="BF455"/>
  <c r="BE455"/>
  <c r="T455"/>
  <c r="R455"/>
  <c r="P455"/>
  <c r="BI452"/>
  <c r="BH452"/>
  <c r="BF452"/>
  <c r="BE452"/>
  <c r="T452"/>
  <c r="R452"/>
  <c r="P452"/>
  <c r="BI449"/>
  <c r="BH449"/>
  <c r="BF449"/>
  <c r="BE449"/>
  <c r="T449"/>
  <c r="R449"/>
  <c r="P449"/>
  <c r="BI446"/>
  <c r="BH446"/>
  <c r="BF446"/>
  <c r="BE446"/>
  <c r="T446"/>
  <c r="R446"/>
  <c r="P446"/>
  <c r="BI441"/>
  <c r="BH441"/>
  <c r="BF441"/>
  <c r="BE441"/>
  <c r="T441"/>
  <c r="R441"/>
  <c r="P441"/>
  <c r="BI438"/>
  <c r="BH438"/>
  <c r="BF438"/>
  <c r="BE438"/>
  <c r="T438"/>
  <c r="R438"/>
  <c r="P438"/>
  <c r="BI435"/>
  <c r="BH435"/>
  <c r="BF435"/>
  <c r="BE435"/>
  <c r="T435"/>
  <c r="R435"/>
  <c r="P435"/>
  <c r="BI432"/>
  <c r="BH432"/>
  <c r="BF432"/>
  <c r="BE432"/>
  <c r="T432"/>
  <c r="R432"/>
  <c r="P432"/>
  <c r="BI430"/>
  <c r="BH430"/>
  <c r="BF430"/>
  <c r="BE430"/>
  <c r="T430"/>
  <c r="R430"/>
  <c r="P430"/>
  <c r="BI428"/>
  <c r="BH428"/>
  <c r="BF428"/>
  <c r="BE428"/>
  <c r="T428"/>
  <c r="R428"/>
  <c r="P428"/>
  <c r="BI426"/>
  <c r="BH426"/>
  <c r="BF426"/>
  <c r="BE426"/>
  <c r="T426"/>
  <c r="R426"/>
  <c r="P426"/>
  <c r="BI424"/>
  <c r="BH424"/>
  <c r="BF424"/>
  <c r="BE424"/>
  <c r="T424"/>
  <c r="R424"/>
  <c r="P424"/>
  <c r="BI422"/>
  <c r="BH422"/>
  <c r="BF422"/>
  <c r="BE422"/>
  <c r="T422"/>
  <c r="R422"/>
  <c r="P422"/>
  <c r="BI420"/>
  <c r="BH420"/>
  <c r="BF420"/>
  <c r="BE420"/>
  <c r="T420"/>
  <c r="R420"/>
  <c r="P420"/>
  <c r="BI417"/>
  <c r="BH417"/>
  <c r="BF417"/>
  <c r="BE417"/>
  <c r="T417"/>
  <c r="R417"/>
  <c r="P417"/>
  <c r="BI412"/>
  <c r="BH412"/>
  <c r="BF412"/>
  <c r="BE412"/>
  <c r="T412"/>
  <c r="R412"/>
  <c r="P412"/>
  <c r="BI410"/>
  <c r="BH410"/>
  <c r="BF410"/>
  <c r="BE410"/>
  <c r="T410"/>
  <c r="R410"/>
  <c r="P410"/>
  <c r="BI405"/>
  <c r="BH405"/>
  <c r="BF405"/>
  <c r="BE405"/>
  <c r="T405"/>
  <c r="R405"/>
  <c r="P405"/>
  <c r="BI400"/>
  <c r="BH400"/>
  <c r="BF400"/>
  <c r="BE400"/>
  <c r="T400"/>
  <c r="R400"/>
  <c r="P400"/>
  <c r="BI396"/>
  <c r="BH396"/>
  <c r="BF396"/>
  <c r="BE396"/>
  <c r="T396"/>
  <c r="R396"/>
  <c r="P396"/>
  <c r="BI394"/>
  <c r="BH394"/>
  <c r="BF394"/>
  <c r="BE394"/>
  <c r="T394"/>
  <c r="R394"/>
  <c r="P394"/>
  <c r="BI390"/>
  <c r="BH390"/>
  <c r="BF390"/>
  <c r="BE390"/>
  <c r="T390"/>
  <c r="R390"/>
  <c r="P390"/>
  <c r="BI387"/>
  <c r="BH387"/>
  <c r="BF387"/>
  <c r="BE387"/>
  <c r="T387"/>
  <c r="R387"/>
  <c r="P387"/>
  <c r="BI384"/>
  <c r="BH384"/>
  <c r="BF384"/>
  <c r="BE384"/>
  <c r="T384"/>
  <c r="R384"/>
  <c r="P384"/>
  <c r="BI381"/>
  <c r="BH381"/>
  <c r="BF381"/>
  <c r="BE381"/>
  <c r="T381"/>
  <c r="R381"/>
  <c r="P381"/>
  <c r="BI378"/>
  <c r="BH378"/>
  <c r="BF378"/>
  <c r="BE378"/>
  <c r="T378"/>
  <c r="R378"/>
  <c r="P378"/>
  <c r="BI375"/>
  <c r="BH375"/>
  <c r="BF375"/>
  <c r="BE375"/>
  <c r="T375"/>
  <c r="R375"/>
  <c r="P375"/>
  <c r="BI370"/>
  <c r="BH370"/>
  <c r="BF370"/>
  <c r="BE370"/>
  <c r="T370"/>
  <c r="R370"/>
  <c r="P370"/>
  <c r="BI367"/>
  <c r="BH367"/>
  <c r="BF367"/>
  <c r="BE367"/>
  <c r="T367"/>
  <c r="R367"/>
  <c r="P367"/>
  <c r="BI365"/>
  <c r="BH365"/>
  <c r="BF365"/>
  <c r="BE365"/>
  <c r="T365"/>
  <c r="R365"/>
  <c r="P365"/>
  <c r="BI363"/>
  <c r="BH363"/>
  <c r="BF363"/>
  <c r="BE363"/>
  <c r="T363"/>
  <c r="R363"/>
  <c r="P363"/>
  <c r="BI360"/>
  <c r="BH360"/>
  <c r="BF360"/>
  <c r="BE360"/>
  <c r="T360"/>
  <c r="R360"/>
  <c r="P360"/>
  <c r="BI358"/>
  <c r="BH358"/>
  <c r="BF358"/>
  <c r="BE358"/>
  <c r="T358"/>
  <c r="R358"/>
  <c r="P358"/>
  <c r="BI353"/>
  <c r="BH353"/>
  <c r="BF353"/>
  <c r="BE353"/>
  <c r="T353"/>
  <c r="R353"/>
  <c r="P353"/>
  <c r="BI347"/>
  <c r="BH347"/>
  <c r="BF347"/>
  <c r="BE347"/>
  <c r="T347"/>
  <c r="R347"/>
  <c r="P347"/>
  <c r="BI344"/>
  <c r="BH344"/>
  <c r="BF344"/>
  <c r="BE344"/>
  <c r="T344"/>
  <c r="R344"/>
  <c r="P344"/>
  <c r="BI341"/>
  <c r="BH341"/>
  <c r="BF341"/>
  <c r="BE341"/>
  <c r="T341"/>
  <c r="R341"/>
  <c r="P341"/>
  <c r="BI338"/>
  <c r="BH338"/>
  <c r="BF338"/>
  <c r="BE338"/>
  <c r="T338"/>
  <c r="R338"/>
  <c r="P338"/>
  <c r="BI335"/>
  <c r="BH335"/>
  <c r="BF335"/>
  <c r="BE335"/>
  <c r="T335"/>
  <c r="R335"/>
  <c r="P335"/>
  <c r="BI328"/>
  <c r="BH328"/>
  <c r="BF328"/>
  <c r="BE328"/>
  <c r="T328"/>
  <c r="R328"/>
  <c r="P328"/>
  <c r="BI322"/>
  <c r="BH322"/>
  <c r="BF322"/>
  <c r="BE322"/>
  <c r="T322"/>
  <c r="R322"/>
  <c r="P322"/>
  <c r="BI318"/>
  <c r="BH318"/>
  <c r="BF318"/>
  <c r="BE318"/>
  <c r="T318"/>
  <c r="R318"/>
  <c r="P318"/>
  <c r="BI303"/>
  <c r="BH303"/>
  <c r="BF303"/>
  <c r="BE303"/>
  <c r="T303"/>
  <c r="R303"/>
  <c r="P303"/>
  <c r="BI300"/>
  <c r="BH300"/>
  <c r="BF300"/>
  <c r="BE300"/>
  <c r="T300"/>
  <c r="R300"/>
  <c r="P300"/>
  <c r="BI297"/>
  <c r="BH297"/>
  <c r="BF297"/>
  <c r="BE297"/>
  <c r="T297"/>
  <c r="R297"/>
  <c r="P297"/>
  <c r="BI275"/>
  <c r="BH275"/>
  <c r="BF275"/>
  <c r="BE275"/>
  <c r="T275"/>
  <c r="R275"/>
  <c r="P275"/>
  <c r="BI272"/>
  <c r="BH272"/>
  <c r="BF272"/>
  <c r="BE272"/>
  <c r="T272"/>
  <c r="R272"/>
  <c r="P272"/>
  <c r="BI269"/>
  <c r="BH269"/>
  <c r="BF269"/>
  <c r="BE269"/>
  <c r="T269"/>
  <c r="R269"/>
  <c r="P269"/>
  <c r="BI267"/>
  <c r="BH267"/>
  <c r="BF267"/>
  <c r="BE267"/>
  <c r="T267"/>
  <c r="R267"/>
  <c r="P267"/>
  <c r="BI264"/>
  <c r="BH264"/>
  <c r="BF264"/>
  <c r="BE264"/>
  <c r="T264"/>
  <c r="R264"/>
  <c r="P264"/>
  <c r="BI260"/>
  <c r="BH260"/>
  <c r="BF260"/>
  <c r="BE260"/>
  <c r="T260"/>
  <c r="R260"/>
  <c r="P260"/>
  <c r="BI257"/>
  <c r="BH257"/>
  <c r="BF257"/>
  <c r="BE257"/>
  <c r="T257"/>
  <c r="R257"/>
  <c r="P257"/>
  <c r="BI254"/>
  <c r="BH254"/>
  <c r="BF254"/>
  <c r="BE254"/>
  <c r="T254"/>
  <c r="R254"/>
  <c r="P254"/>
  <c r="BI251"/>
  <c r="BH251"/>
  <c r="BF251"/>
  <c r="BE251"/>
  <c r="T251"/>
  <c r="R251"/>
  <c r="P251"/>
  <c r="BI247"/>
  <c r="BH247"/>
  <c r="BF247"/>
  <c r="BE247"/>
  <c r="T247"/>
  <c r="R247"/>
  <c r="P247"/>
  <c r="BI244"/>
  <c r="BH244"/>
  <c r="BF244"/>
  <c r="BE244"/>
  <c r="T244"/>
  <c r="R244"/>
  <c r="P244"/>
  <c r="BI241"/>
  <c r="BH241"/>
  <c r="BF241"/>
  <c r="BE241"/>
  <c r="T241"/>
  <c r="R241"/>
  <c r="P241"/>
  <c r="BI238"/>
  <c r="BH238"/>
  <c r="BF238"/>
  <c r="BE238"/>
  <c r="T238"/>
  <c r="R238"/>
  <c r="P238"/>
  <c r="BI234"/>
  <c r="BH234"/>
  <c r="BF234"/>
  <c r="BE234"/>
  <c r="T234"/>
  <c r="R234"/>
  <c r="P234"/>
  <c r="BI231"/>
  <c r="BH231"/>
  <c r="BF231"/>
  <c r="BE231"/>
  <c r="T231"/>
  <c r="R231"/>
  <c r="P231"/>
  <c r="BI228"/>
  <c r="BH228"/>
  <c r="BF228"/>
  <c r="BE228"/>
  <c r="T228"/>
  <c r="R228"/>
  <c r="P228"/>
  <c r="BI225"/>
  <c r="BH225"/>
  <c r="BF225"/>
  <c r="BE225"/>
  <c r="T225"/>
  <c r="R225"/>
  <c r="P225"/>
  <c r="BI222"/>
  <c r="BH222"/>
  <c r="BF222"/>
  <c r="BE222"/>
  <c r="T222"/>
  <c r="R222"/>
  <c r="P222"/>
  <c r="BI219"/>
  <c r="BH219"/>
  <c r="BF219"/>
  <c r="BE219"/>
  <c r="T219"/>
  <c r="R219"/>
  <c r="P219"/>
  <c r="BI216"/>
  <c r="BH216"/>
  <c r="BF216"/>
  <c r="BE216"/>
  <c r="T216"/>
  <c r="R216"/>
  <c r="P216"/>
  <c r="BI214"/>
  <c r="BH214"/>
  <c r="BF214"/>
  <c r="BE214"/>
  <c r="T214"/>
  <c r="R214"/>
  <c r="P214"/>
  <c r="BI211"/>
  <c r="BH211"/>
  <c r="BF211"/>
  <c r="BE211"/>
  <c r="T211"/>
  <c r="R211"/>
  <c r="P211"/>
  <c r="BI208"/>
  <c r="BH208"/>
  <c r="BF208"/>
  <c r="BE208"/>
  <c r="T208"/>
  <c r="R208"/>
  <c r="P208"/>
  <c r="BI206"/>
  <c r="BH206"/>
  <c r="BF206"/>
  <c r="BE206"/>
  <c r="T206"/>
  <c r="R206"/>
  <c r="P206"/>
  <c r="BI202"/>
  <c r="BH202"/>
  <c r="BF202"/>
  <c r="BE202"/>
  <c r="T202"/>
  <c r="T201"/>
  <c r="R202"/>
  <c r="R201"/>
  <c r="P202"/>
  <c r="P201"/>
  <c r="BI198"/>
  <c r="BH198"/>
  <c r="BF198"/>
  <c r="BE198"/>
  <c r="T198"/>
  <c r="R198"/>
  <c r="P198"/>
  <c r="BI195"/>
  <c r="BH195"/>
  <c r="BF195"/>
  <c r="BE195"/>
  <c r="T195"/>
  <c r="R195"/>
  <c r="P195"/>
  <c r="BI192"/>
  <c r="BH192"/>
  <c r="BF192"/>
  <c r="BE192"/>
  <c r="T192"/>
  <c r="R192"/>
  <c r="P192"/>
  <c r="BI188"/>
  <c r="BH188"/>
  <c r="BF188"/>
  <c r="BE188"/>
  <c r="T188"/>
  <c r="R188"/>
  <c r="P188"/>
  <c r="BI185"/>
  <c r="BH185"/>
  <c r="BF185"/>
  <c r="BE185"/>
  <c r="T185"/>
  <c r="R185"/>
  <c r="P185"/>
  <c r="BI182"/>
  <c r="BH182"/>
  <c r="BF182"/>
  <c r="BE182"/>
  <c r="T182"/>
  <c r="R182"/>
  <c r="P182"/>
  <c r="BI179"/>
  <c r="BH179"/>
  <c r="BF179"/>
  <c r="BE179"/>
  <c r="T179"/>
  <c r="R179"/>
  <c r="P179"/>
  <c r="BI176"/>
  <c r="BH176"/>
  <c r="BF176"/>
  <c r="BE176"/>
  <c r="T176"/>
  <c r="R176"/>
  <c r="P176"/>
  <c r="BI173"/>
  <c r="BH173"/>
  <c r="BF173"/>
  <c r="BE173"/>
  <c r="T173"/>
  <c r="R173"/>
  <c r="P173"/>
  <c r="BI170"/>
  <c r="BH170"/>
  <c r="BF170"/>
  <c r="BE170"/>
  <c r="T170"/>
  <c r="R170"/>
  <c r="P170"/>
  <c r="BI163"/>
  <c r="BH163"/>
  <c r="BF163"/>
  <c r="BE163"/>
  <c r="T163"/>
  <c r="R163"/>
  <c r="P163"/>
  <c r="BI156"/>
  <c r="BH156"/>
  <c r="BF156"/>
  <c r="BE156"/>
  <c r="T156"/>
  <c r="R156"/>
  <c r="P156"/>
  <c r="BI154"/>
  <c r="BH154"/>
  <c r="BF154"/>
  <c r="BE154"/>
  <c r="T154"/>
  <c r="R154"/>
  <c r="P154"/>
  <c r="BI152"/>
  <c r="BH152"/>
  <c r="BF152"/>
  <c r="BE152"/>
  <c r="T152"/>
  <c r="R152"/>
  <c r="P152"/>
  <c r="J146"/>
  <c r="J145"/>
  <c r="F145"/>
  <c r="F143"/>
  <c r="E141"/>
  <c r="J94"/>
  <c r="J93"/>
  <c r="F93"/>
  <c r="F91"/>
  <c r="E89"/>
  <c r="J20"/>
  <c r="E20"/>
  <c r="F146"/>
  <c r="J19"/>
  <c r="J14"/>
  <c r="J143"/>
  <c r="E7"/>
  <c r="E85"/>
  <c i="1" r="L90"/>
  <c r="AM90"/>
  <c r="AM89"/>
  <c r="L89"/>
  <c r="AM87"/>
  <c r="L87"/>
  <c r="L85"/>
  <c r="L84"/>
  <c i="2" r="BK1113"/>
  <c r="J1045"/>
  <c r="J1027"/>
  <c r="BK999"/>
  <c r="J979"/>
  <c r="J972"/>
  <c r="BK951"/>
  <c r="J928"/>
  <c r="BK913"/>
  <c r="BK905"/>
  <c r="BK868"/>
  <c r="BK849"/>
  <c r="J824"/>
  <c r="BK798"/>
  <c r="J765"/>
  <c r="J755"/>
  <c r="J741"/>
  <c r="J714"/>
  <c r="BK692"/>
  <c r="J681"/>
  <c r="J657"/>
  <c r="J625"/>
  <c r="J599"/>
  <c r="J591"/>
  <c r="J566"/>
  <c r="J548"/>
  <c r="BK528"/>
  <c r="BK473"/>
  <c r="BK446"/>
  <c r="J432"/>
  <c r="BK417"/>
  <c r="BK394"/>
  <c r="BK375"/>
  <c r="J363"/>
  <c r="BK335"/>
  <c r="BK257"/>
  <c r="BK244"/>
  <c r="J225"/>
  <c r="BK188"/>
  <c r="J152"/>
  <c r="J1160"/>
  <c r="J1137"/>
  <c r="BK1116"/>
  <c r="BK1059"/>
  <c r="BK1042"/>
  <c r="BK1030"/>
  <c r="J999"/>
  <c r="BK962"/>
  <c r="BK938"/>
  <c r="BK911"/>
  <c r="J891"/>
  <c r="J862"/>
  <c r="BK843"/>
  <c r="J815"/>
  <c r="BK803"/>
  <c r="J774"/>
  <c r="J758"/>
  <c r="J706"/>
  <c r="BK672"/>
  <c r="BK657"/>
  <c r="J649"/>
  <c r="J636"/>
  <c r="BK619"/>
  <c r="BK591"/>
  <c r="J579"/>
  <c r="BK552"/>
  <c r="J487"/>
  <c r="BK464"/>
  <c r="J449"/>
  <c r="BK420"/>
  <c r="BK410"/>
  <c r="BK370"/>
  <c r="BK322"/>
  <c r="BK264"/>
  <c r="BK214"/>
  <c r="BK206"/>
  <c r="J188"/>
  <c r="J176"/>
  <c r="BK1199"/>
  <c r="BK1194"/>
  <c r="J1188"/>
  <c r="BK1152"/>
  <c r="BK1100"/>
  <c r="BK1070"/>
  <c r="BK1039"/>
  <c r="BK1005"/>
  <c r="J970"/>
  <c r="J948"/>
  <c r="BK934"/>
  <c r="J911"/>
  <c r="BK898"/>
  <c r="J879"/>
  <c r="BK864"/>
  <c r="BK845"/>
  <c r="J837"/>
  <c r="J809"/>
  <c r="BK786"/>
  <c r="BK774"/>
  <c r="BK763"/>
  <c r="BK744"/>
  <c r="J728"/>
  <c r="BK708"/>
  <c r="BK689"/>
  <c r="J651"/>
  <c r="J616"/>
  <c r="J596"/>
  <c r="J585"/>
  <c r="J563"/>
  <c r="BK521"/>
  <c r="J481"/>
  <c r="BK455"/>
  <c r="BK430"/>
  <c r="J417"/>
  <c r="BK378"/>
  <c r="BK358"/>
  <c r="J335"/>
  <c r="J272"/>
  <c r="BK260"/>
  <c r="J247"/>
  <c r="BK234"/>
  <c r="BK208"/>
  <c r="J173"/>
  <c r="J1152"/>
  <c r="J1116"/>
  <c r="J1100"/>
  <c r="BK1078"/>
  <c r="BK1048"/>
  <c r="BK1017"/>
  <c r="J982"/>
  <c r="BK970"/>
  <c r="J956"/>
  <c r="BK942"/>
  <c r="J932"/>
  <c r="BK919"/>
  <c r="BK903"/>
  <c r="BK885"/>
  <c r="J874"/>
  <c r="BK858"/>
  <c r="BK839"/>
  <c r="BK818"/>
  <c r="J798"/>
  <c r="BK760"/>
  <c r="J725"/>
  <c r="J697"/>
  <c r="BK667"/>
  <c r="BK638"/>
  <c r="BK625"/>
  <c r="BK579"/>
  <c r="BK540"/>
  <c r="BK487"/>
  <c r="BK476"/>
  <c r="BK441"/>
  <c r="BK405"/>
  <c r="BK396"/>
  <c r="J381"/>
  <c r="J353"/>
  <c r="J328"/>
  <c r="BK300"/>
  <c r="J244"/>
  <c r="J222"/>
  <c r="J198"/>
  <c r="J179"/>
  <c r="BK152"/>
  <c i="3" r="J338"/>
  <c r="J328"/>
  <c r="J316"/>
  <c r="BK310"/>
  <c r="J299"/>
  <c r="BK288"/>
  <c r="BK284"/>
  <c r="J260"/>
  <c r="BK249"/>
  <c r="J234"/>
  <c r="BK222"/>
  <c r="J205"/>
  <c r="BK181"/>
  <c r="J151"/>
  <c r="BK344"/>
  <c r="BK336"/>
  <c r="BK324"/>
  <c r="J310"/>
  <c r="BK306"/>
  <c r="BK302"/>
  <c r="J290"/>
  <c r="J278"/>
  <c r="BK266"/>
  <c r="J257"/>
  <c r="J245"/>
  <c r="J231"/>
  <c r="J207"/>
  <c r="BK187"/>
  <c r="J169"/>
  <c r="J344"/>
  <c r="J330"/>
  <c r="J318"/>
  <c r="J297"/>
  <c r="BK292"/>
  <c r="J282"/>
  <c r="J249"/>
  <c r="BK234"/>
  <c r="J215"/>
  <c r="J167"/>
  <c r="J156"/>
  <c r="J349"/>
  <c r="BK330"/>
  <c r="J276"/>
  <c r="BK260"/>
  <c r="BK237"/>
  <c r="J212"/>
  <c r="BK194"/>
  <c r="BK156"/>
  <c i="4" r="J217"/>
  <c r="J209"/>
  <c r="J195"/>
  <c r="J186"/>
  <c r="BK171"/>
  <c r="BK147"/>
  <c r="J136"/>
  <c r="J200"/>
  <c r="J177"/>
  <c r="BK153"/>
  <c r="BK219"/>
  <c r="J179"/>
  <c r="BK149"/>
  <c r="BK217"/>
  <c r="J198"/>
  <c r="BK179"/>
  <c r="J155"/>
  <c i="5" r="BK335"/>
  <c r="J317"/>
  <c r="J288"/>
  <c r="J269"/>
  <c r="J244"/>
  <c r="J229"/>
  <c r="J220"/>
  <c r="BK192"/>
  <c r="J174"/>
  <c r="J165"/>
  <c r="BK143"/>
  <c r="J342"/>
  <c r="BK329"/>
  <c r="J306"/>
  <c r="J290"/>
  <c r="BK272"/>
  <c r="BK257"/>
  <c r="J238"/>
  <c r="BK212"/>
  <c r="J194"/>
  <c r="BK170"/>
  <c r="BK147"/>
  <c r="BK342"/>
  <c r="J315"/>
  <c r="J300"/>
  <c r="BK286"/>
  <c r="J276"/>
  <c r="BK261"/>
  <c r="J242"/>
  <c r="J224"/>
  <c r="J208"/>
  <c r="J200"/>
  <c r="J190"/>
  <c r="J167"/>
  <c r="J147"/>
  <c r="BK129"/>
  <c r="J345"/>
  <c r="BK326"/>
  <c r="BK298"/>
  <c r="J284"/>
  <c r="J267"/>
  <c r="J251"/>
  <c r="J232"/>
  <c r="BK210"/>
  <c r="BK194"/>
  <c r="J182"/>
  <c r="BK149"/>
  <c r="J136"/>
  <c i="6" r="BK123"/>
  <c r="J123"/>
  <c i="7" r="J139"/>
  <c r="BK127"/>
  <c r="J132"/>
  <c r="J142"/>
  <c r="J127"/>
  <c i="2" r="BK1075"/>
  <c r="J1033"/>
  <c r="J1025"/>
  <c r="BK990"/>
  <c r="BK974"/>
  <c r="J962"/>
  <c r="BK932"/>
  <c r="BK917"/>
  <c r="J893"/>
  <c r="BK860"/>
  <c r="J834"/>
  <c r="BK815"/>
  <c r="BK789"/>
  <c r="J763"/>
  <c r="BK750"/>
  <c r="BK731"/>
  <c r="J708"/>
  <c r="J684"/>
  <c r="BK660"/>
  <c r="J631"/>
  <c r="BK613"/>
  <c r="BK593"/>
  <c r="J559"/>
  <c r="J540"/>
  <c r="J484"/>
  <c r="J461"/>
  <c r="BK435"/>
  <c r="J422"/>
  <c r="J410"/>
  <c r="J378"/>
  <c r="BK360"/>
  <c r="J303"/>
  <c r="BK254"/>
  <c r="BK238"/>
  <c r="BK222"/>
  <c r="J163"/>
  <c r="BK1188"/>
  <c r="BK1150"/>
  <c r="BK1107"/>
  <c r="BK1067"/>
  <c r="BK1045"/>
  <c r="J1022"/>
  <c r="J968"/>
  <c r="J944"/>
  <c r="J917"/>
  <c r="BK893"/>
  <c r="J871"/>
  <c r="J849"/>
  <c r="J841"/>
  <c r="J812"/>
  <c r="J786"/>
  <c r="J771"/>
  <c r="BK728"/>
  <c r="BK697"/>
  <c r="BK651"/>
  <c r="J638"/>
  <c r="J622"/>
  <c r="J605"/>
  <c r="BK585"/>
  <c r="BK559"/>
  <c r="BK497"/>
  <c r="BK467"/>
  <c r="BK452"/>
  <c r="BK426"/>
  <c r="BK390"/>
  <c r="BK338"/>
  <c r="J318"/>
  <c r="BK219"/>
  <c r="J206"/>
  <c r="BK182"/>
  <c r="J1199"/>
  <c r="J1194"/>
  <c r="J1163"/>
  <c r="J1119"/>
  <c r="BK1090"/>
  <c r="J1042"/>
  <c r="J993"/>
  <c r="BK960"/>
  <c r="BK946"/>
  <c r="J930"/>
  <c r="BK909"/>
  <c r="J896"/>
  <c r="BK871"/>
  <c r="BK862"/>
  <c r="BK853"/>
  <c r="BK834"/>
  <c r="J801"/>
  <c r="J779"/>
  <c r="BK765"/>
  <c r="J750"/>
  <c r="BK725"/>
  <c r="J692"/>
  <c r="BK654"/>
  <c r="J619"/>
  <c r="J602"/>
  <c r="J582"/>
  <c r="J552"/>
  <c r="J500"/>
  <c r="J479"/>
  <c r="J452"/>
  <c r="J424"/>
  <c r="J405"/>
  <c r="J375"/>
  <c r="BK353"/>
  <c r="BK303"/>
  <c r="J269"/>
  <c r="J257"/>
  <c r="J238"/>
  <c r="J211"/>
  <c r="BK176"/>
  <c r="BK1163"/>
  <c r="BK1119"/>
  <c r="J1110"/>
  <c r="BK1088"/>
  <c r="J1059"/>
  <c r="BK1027"/>
  <c r="BK1009"/>
  <c r="J974"/>
  <c r="J960"/>
  <c r="J946"/>
  <c r="J934"/>
  <c r="BK928"/>
  <c r="J915"/>
  <c r="J907"/>
  <c r="BK896"/>
  <c r="J868"/>
  <c r="J845"/>
  <c r="J831"/>
  <c r="J795"/>
  <c r="J776"/>
  <c r="BK741"/>
  <c r="BK703"/>
  <c r="J675"/>
  <c r="BK649"/>
  <c r="BK605"/>
  <c r="BK566"/>
  <c r="J528"/>
  <c r="BK481"/>
  <c r="J458"/>
  <c r="J430"/>
  <c r="J394"/>
  <c r="BK367"/>
  <c r="BK347"/>
  <c r="J322"/>
  <c r="BK272"/>
  <c r="BK225"/>
  <c r="J214"/>
  <c r="J185"/>
  <c r="J156"/>
  <c i="3" r="J340"/>
  <c r="J334"/>
  <c r="BK320"/>
  <c r="J312"/>
  <c r="J306"/>
  <c r="BK297"/>
  <c r="BK286"/>
  <c r="J263"/>
  <c r="BK276"/>
  <c r="BK245"/>
  <c r="BK231"/>
  <c r="BK199"/>
  <c r="BK172"/>
  <c r="J162"/>
  <c r="BK349"/>
  <c r="BK338"/>
  <c r="BK326"/>
  <c r="BK316"/>
  <c r="J274"/>
  <c r="BK257"/>
  <c r="BK243"/>
  <c r="J224"/>
  <c r="BK205"/>
  <c r="BK167"/>
  <c r="BK137"/>
  <c i="4" r="BK215"/>
  <c r="BK206"/>
  <c r="BK200"/>
  <c r="J189"/>
  <c r="BK181"/>
  <c r="BK157"/>
  <c r="J138"/>
  <c r="BK204"/>
  <c r="BK193"/>
  <c r="BK167"/>
  <c r="J149"/>
  <c r="J206"/>
  <c r="J174"/>
  <c r="J157"/>
  <c r="BK136"/>
  <c r="BK202"/>
  <c r="BK183"/>
  <c r="J167"/>
  <c r="J145"/>
  <c i="5" r="BK333"/>
  <c r="BK315"/>
  <c r="BK294"/>
  <c r="BK282"/>
  <c r="J257"/>
  <c r="BK226"/>
  <c r="J212"/>
  <c r="BK200"/>
  <c r="J180"/>
  <c r="J170"/>
  <c r="BK155"/>
  <c r="BK139"/>
  <c r="BK339"/>
  <c r="J323"/>
  <c r="BK300"/>
  <c r="BK284"/>
  <c r="J274"/>
  <c r="BK259"/>
  <c r="BK240"/>
  <c r="J218"/>
  <c r="J206"/>
  <c r="BK184"/>
  <c r="BK174"/>
  <c r="BK152"/>
  <c r="J134"/>
  <c r="J326"/>
  <c r="BK306"/>
  <c r="BK296"/>
  <c r="J282"/>
  <c r="J272"/>
  <c r="J259"/>
  <c r="BK246"/>
  <c r="J226"/>
  <c r="BK214"/>
  <c r="BK202"/>
  <c r="J192"/>
  <c r="BK182"/>
  <c r="BK165"/>
  <c r="BK157"/>
  <c r="J131"/>
  <c r="J339"/>
  <c r="BK323"/>
  <c r="J304"/>
  <c r="BK288"/>
  <c r="BK269"/>
  <c r="J253"/>
  <c r="BK242"/>
  <c r="BK220"/>
  <c r="J204"/>
  <c r="BK188"/>
  <c r="BK172"/>
  <c r="J143"/>
  <c i="6" r="J121"/>
  <c r="BK125"/>
  <c i="7" r="BK142"/>
  <c r="J130"/>
  <c r="BK124"/>
  <c r="J135"/>
  <c r="J124"/>
  <c r="BK130"/>
  <c i="2" r="BK1126"/>
  <c r="J1039"/>
  <c r="J1005"/>
  <c r="BK982"/>
  <c r="BK968"/>
  <c r="BK940"/>
  <c r="BK923"/>
  <c r="BK907"/>
  <c r="J885"/>
  <c r="BK856"/>
  <c r="BK829"/>
  <c r="J803"/>
  <c r="J781"/>
  <c r="J760"/>
  <c r="J747"/>
  <c r="J722"/>
  <c r="BK706"/>
  <c r="J672"/>
  <c r="J643"/>
  <c r="BK627"/>
  <c r="BK602"/>
  <c r="J573"/>
  <c r="J561"/>
  <c r="J546"/>
  <c r="BK500"/>
  <c r="J470"/>
  <c r="BK438"/>
  <c r="BK424"/>
  <c r="BK387"/>
  <c r="J370"/>
  <c r="J347"/>
  <c r="BK328"/>
  <c r="BK269"/>
  <c r="BK247"/>
  <c r="BK231"/>
  <c r="J202"/>
  <c r="BK185"/>
  <c r="BK1166"/>
  <c r="BK1139"/>
  <c r="J1088"/>
  <c r="J1070"/>
  <c r="BK1056"/>
  <c r="J1009"/>
  <c r="J990"/>
  <c r="J958"/>
  <c r="J921"/>
  <c r="J898"/>
  <c r="J888"/>
  <c r="BK851"/>
  <c r="J847"/>
  <c r="J818"/>
  <c r="BK795"/>
  <c r="BK768"/>
  <c r="BK722"/>
  <c r="J703"/>
  <c r="J667"/>
  <c r="BK643"/>
  <c r="J634"/>
  <c r="J610"/>
  <c r="BK588"/>
  <c r="J576"/>
  <c r="J550"/>
  <c r="J476"/>
  <c r="BK461"/>
  <c r="BK432"/>
  <c r="J396"/>
  <c r="J358"/>
  <c r="J300"/>
  <c r="J260"/>
  <c r="J208"/>
  <c r="BK198"/>
  <c r="BK163"/>
  <c r="BK1197"/>
  <c r="BK1191"/>
  <c r="BK1160"/>
  <c r="BK1110"/>
  <c r="J1078"/>
  <c r="BK1036"/>
  <c r="BK979"/>
  <c r="BK954"/>
  <c r="J942"/>
  <c r="J919"/>
  <c r="J901"/>
  <c r="BK882"/>
  <c r="BK866"/>
  <c r="J856"/>
  <c r="J839"/>
  <c r="J826"/>
  <c r="J789"/>
  <c r="BK771"/>
  <c r="BK753"/>
  <c r="J731"/>
  <c r="J717"/>
  <c r="BK662"/>
  <c r="BK640"/>
  <c r="BK607"/>
  <c r="J588"/>
  <c r="J569"/>
  <c r="BK546"/>
  <c r="J490"/>
  <c r="J464"/>
  <c r="J446"/>
  <c r="BK422"/>
  <c r="J400"/>
  <c r="BK363"/>
  <c r="J338"/>
  <c r="J275"/>
  <c r="J267"/>
  <c r="BK251"/>
  <c r="J231"/>
  <c r="J182"/>
  <c r="BK156"/>
  <c r="J1150"/>
  <c r="J1113"/>
  <c r="J1090"/>
  <c r="J1056"/>
  <c r="BK1025"/>
  <c r="BK993"/>
  <c r="BK972"/>
  <c r="J954"/>
  <c r="BK936"/>
  <c r="J926"/>
  <c r="J913"/>
  <c r="BK901"/>
  <c r="BK879"/>
  <c r="J864"/>
  <c r="J843"/>
  <c r="J829"/>
  <c r="BK812"/>
  <c r="BK783"/>
  <c r="J753"/>
  <c r="BK717"/>
  <c r="BK681"/>
  <c r="J662"/>
  <c r="BK631"/>
  <c r="BK599"/>
  <c r="BK563"/>
  <c r="BK490"/>
  <c r="J455"/>
  <c r="J428"/>
  <c r="J390"/>
  <c r="J365"/>
  <c r="BK344"/>
  <c r="BK318"/>
  <c r="J234"/>
  <c r="J219"/>
  <c r="BK195"/>
  <c r="BK173"/>
  <c i="1" r="AS95"/>
  <c i="3" r="J292"/>
  <c r="J255"/>
  <c r="J251"/>
  <c r="J237"/>
  <c r="BK226"/>
  <c r="BK209"/>
  <c r="J199"/>
  <c r="J172"/>
  <c r="J144"/>
  <c r="BK346"/>
  <c r="BK340"/>
  <c r="BK328"/>
  <c r="BK312"/>
  <c r="J304"/>
  <c r="J294"/>
  <c r="BK282"/>
  <c r="BK269"/>
  <c r="BK263"/>
  <c r="BK251"/>
  <c r="J240"/>
  <c r="BK215"/>
  <c r="BK196"/>
  <c r="J177"/>
  <c r="BK144"/>
  <c r="BK334"/>
  <c r="BK322"/>
  <c r="BK304"/>
  <c r="J288"/>
  <c r="BK278"/>
  <c r="J269"/>
  <c r="BK240"/>
  <c r="J229"/>
  <c r="BK177"/>
  <c r="J164"/>
  <c r="BK151"/>
  <c r="J346"/>
  <c r="J320"/>
  <c r="J314"/>
  <c r="J271"/>
  <c r="BK247"/>
  <c r="J222"/>
  <c r="J196"/>
  <c r="BK158"/>
  <c i="4" r="J219"/>
  <c r="BK213"/>
  <c r="J204"/>
  <c r="BK191"/>
  <c r="BK174"/>
  <c r="BK155"/>
  <c r="J215"/>
  <c r="J191"/>
  <c r="J163"/>
  <c r="BK145"/>
  <c r="J213"/>
  <c r="BK177"/>
  <c r="BK160"/>
  <c r="BK138"/>
  <c r="J211"/>
  <c r="BK189"/>
  <c r="J171"/>
  <c r="J153"/>
  <c i="5" r="BK337"/>
  <c r="J319"/>
  <c r="J302"/>
  <c r="J280"/>
  <c r="BK255"/>
  <c r="J235"/>
  <c r="J222"/>
  <c r="BK204"/>
  <c r="J184"/>
  <c r="J172"/>
  <c r="BK160"/>
  <c r="J141"/>
  <c r="BK345"/>
  <c r="J337"/>
  <c r="BK313"/>
  <c r="J298"/>
  <c r="BK278"/>
  <c r="BK263"/>
  <c r="BK244"/>
  <c r="BK229"/>
  <c r="BK196"/>
  <c r="BK180"/>
  <c r="BK162"/>
  <c r="J145"/>
  <c r="BK331"/>
  <c r="J313"/>
  <c r="BK304"/>
  <c r="BK290"/>
  <c r="BK265"/>
  <c r="BK253"/>
  <c r="BK235"/>
  <c r="BK216"/>
  <c r="J196"/>
  <c r="BK178"/>
  <c r="J160"/>
  <c r="J139"/>
  <c r="BK348"/>
  <c r="J329"/>
  <c r="J311"/>
  <c r="J292"/>
  <c r="BK276"/>
  <c r="J261"/>
  <c r="J248"/>
  <c r="BK222"/>
  <c r="J214"/>
  <c r="J198"/>
  <c r="J176"/>
  <c r="BK145"/>
  <c r="BK134"/>
  <c i="6" r="BK121"/>
  <c r="BK119"/>
  <c i="7" r="BK132"/>
  <c r="BK135"/>
  <c r="BK139"/>
  <c i="2" r="BK1062"/>
  <c r="J1048"/>
  <c r="J1017"/>
  <c r="BK987"/>
  <c r="J966"/>
  <c r="J938"/>
  <c r="BK926"/>
  <c r="BK915"/>
  <c r="BK876"/>
  <c r="J851"/>
  <c r="BK826"/>
  <c r="BK801"/>
  <c r="BK779"/>
  <c r="BK758"/>
  <c r="J744"/>
  <c r="J720"/>
  <c r="J711"/>
  <c r="J689"/>
  <c r="BK665"/>
  <c r="BK634"/>
  <c r="BK616"/>
  <c r="BK596"/>
  <c r="BK569"/>
  <c r="BK550"/>
  <c r="J534"/>
  <c r="BK479"/>
  <c r="J441"/>
  <c r="J426"/>
  <c r="J412"/>
  <c r="BK384"/>
  <c r="BK365"/>
  <c r="J341"/>
  <c r="BK275"/>
  <c r="J251"/>
  <c r="J241"/>
  <c r="BK228"/>
  <c r="J195"/>
  <c r="J154"/>
  <c r="BK1158"/>
  <c r="J1126"/>
  <c r="J1075"/>
  <c r="J1062"/>
  <c r="BK1053"/>
  <c r="J1036"/>
  <c r="J985"/>
  <c r="J951"/>
  <c r="J936"/>
  <c r="J903"/>
  <c r="J882"/>
  <c r="J858"/>
  <c r="BK847"/>
  <c r="BK837"/>
  <c r="BK809"/>
  <c r="BK776"/>
  <c r="J736"/>
  <c r="BK720"/>
  <c r="BK675"/>
  <c r="J654"/>
  <c r="J640"/>
  <c r="J627"/>
  <c r="J607"/>
  <c r="BK582"/>
  <c r="BK561"/>
  <c r="J521"/>
  <c r="J473"/>
  <c r="BK458"/>
  <c r="BK428"/>
  <c r="BK412"/>
  <c r="BK381"/>
  <c r="BK267"/>
  <c r="J254"/>
  <c r="BK211"/>
  <c r="BK202"/>
  <c r="BK179"/>
  <c r="BK154"/>
  <c r="J1197"/>
  <c r="J1191"/>
  <c r="J1166"/>
  <c r="J1139"/>
  <c r="BK1097"/>
  <c r="J1053"/>
  <c r="BK1033"/>
  <c r="J987"/>
  <c r="BK956"/>
  <c r="BK944"/>
  <c r="BK921"/>
  <c r="J905"/>
  <c r="BK888"/>
  <c r="BK874"/>
  <c r="J860"/>
  <c r="BK841"/>
  <c r="BK831"/>
  <c r="BK806"/>
  <c r="J783"/>
  <c r="J768"/>
  <c r="BK755"/>
  <c r="BK736"/>
  <c r="BK714"/>
  <c r="J660"/>
  <c r="BK622"/>
  <c r="BK610"/>
  <c r="J593"/>
  <c r="BK576"/>
  <c r="BK548"/>
  <c r="J497"/>
  <c r="BK470"/>
  <c r="BK449"/>
  <c r="J435"/>
  <c r="J420"/>
  <c r="J387"/>
  <c r="J367"/>
  <c r="J344"/>
  <c r="J297"/>
  <c r="J264"/>
  <c r="BK241"/>
  <c r="J216"/>
  <c r="BK192"/>
  <c r="BK170"/>
  <c r="J1158"/>
  <c r="BK1137"/>
  <c r="J1107"/>
  <c r="J1097"/>
  <c r="J1067"/>
  <c r="J1030"/>
  <c r="BK1022"/>
  <c r="BK985"/>
  <c r="BK966"/>
  <c r="BK958"/>
  <c r="BK948"/>
  <c r="J940"/>
  <c r="BK930"/>
  <c r="J923"/>
  <c r="J909"/>
  <c r="BK891"/>
  <c r="J876"/>
  <c r="J866"/>
  <c r="J853"/>
  <c r="BK824"/>
  <c r="J806"/>
  <c r="BK781"/>
  <c r="BK747"/>
  <c r="BK711"/>
  <c r="BK684"/>
  <c r="J665"/>
  <c r="BK636"/>
  <c r="J613"/>
  <c r="BK573"/>
  <c r="BK534"/>
  <c r="BK484"/>
  <c r="J467"/>
  <c r="J438"/>
  <c r="BK400"/>
  <c r="J384"/>
  <c r="J360"/>
  <c r="BK341"/>
  <c r="BK297"/>
  <c r="J228"/>
  <c r="BK216"/>
  <c r="J192"/>
  <c r="J170"/>
  <c i="3" r="BK342"/>
  <c r="J336"/>
  <c r="J324"/>
  <c r="BK314"/>
  <c r="J302"/>
  <c r="BK290"/>
  <c r="BK280"/>
  <c r="BK253"/>
  <c r="BK229"/>
  <c r="J219"/>
  <c r="BK207"/>
  <c r="BK185"/>
  <c r="BK162"/>
  <c r="J137"/>
  <c r="J332"/>
  <c r="J322"/>
  <c r="J308"/>
  <c r="BK299"/>
  <c r="J286"/>
  <c r="BK271"/>
  <c r="BK255"/>
  <c r="J243"/>
  <c r="BK224"/>
  <c r="BK212"/>
  <c r="J194"/>
  <c r="J185"/>
  <c r="BK164"/>
  <c r="J342"/>
  <c r="J326"/>
  <c r="BK308"/>
  <c r="BK294"/>
  <c r="J284"/>
  <c r="BK274"/>
  <c r="J247"/>
  <c r="BK219"/>
  <c r="J181"/>
  <c r="BK169"/>
  <c r="J158"/>
  <c r="BK332"/>
  <c r="BK318"/>
  <c r="J280"/>
  <c r="J266"/>
  <c r="J253"/>
  <c r="J226"/>
  <c r="J209"/>
  <c r="J187"/>
  <c i="4" r="BK221"/>
  <c r="BK211"/>
  <c r="J202"/>
  <c r="J193"/>
  <c r="J183"/>
  <c r="BK169"/>
  <c r="BK141"/>
  <c r="J221"/>
  <c r="BK195"/>
  <c r="BK186"/>
  <c r="J160"/>
  <c r="J224"/>
  <c r="BK198"/>
  <c r="J169"/>
  <c r="J141"/>
  <c r="BK224"/>
  <c r="BK209"/>
  <c r="J181"/>
  <c r="BK163"/>
  <c r="J147"/>
  <c i="5" r="J331"/>
  <c r="J308"/>
  <c r="J286"/>
  <c r="J265"/>
  <c r="J240"/>
  <c r="BK224"/>
  <c r="J210"/>
  <c r="BK186"/>
  <c r="BK176"/>
  <c r="BK167"/>
  <c r="J152"/>
  <c r="J129"/>
  <c r="J335"/>
  <c r="BK311"/>
  <c r="BK292"/>
  <c r="BK280"/>
  <c r="BK267"/>
  <c r="BK248"/>
  <c r="BK232"/>
  <c r="BK208"/>
  <c r="BK190"/>
  <c r="J178"/>
  <c r="J157"/>
  <c r="BK131"/>
  <c r="BK317"/>
  <c r="BK308"/>
  <c r="BK302"/>
  <c r="J294"/>
  <c r="J278"/>
  <c r="J263"/>
  <c r="BK251"/>
  <c r="BK238"/>
  <c r="BK218"/>
  <c r="BK206"/>
  <c r="BK198"/>
  <c r="J188"/>
  <c r="J162"/>
  <c r="J149"/>
  <c r="BK136"/>
  <c r="J348"/>
  <c r="J333"/>
  <c r="BK319"/>
  <c r="J296"/>
  <c r="BK274"/>
  <c r="J255"/>
  <c r="J246"/>
  <c r="J216"/>
  <c r="J202"/>
  <c r="J186"/>
  <c r="J155"/>
  <c r="BK141"/>
  <c i="6" r="J125"/>
  <c r="J119"/>
  <c i="2" l="1" r="T151"/>
  <c r="R205"/>
  <c r="R237"/>
  <c r="R250"/>
  <c r="P263"/>
  <c r="P393"/>
  <c r="R558"/>
  <c r="BK572"/>
  <c r="J572"/>
  <c r="J110"/>
  <c r="T572"/>
  <c i="3" r="P136"/>
  <c r="P155"/>
  <c r="P161"/>
  <c r="BK171"/>
  <c r="J171"/>
  <c r="J103"/>
  <c r="BK184"/>
  <c r="J184"/>
  <c r="J105"/>
  <c r="BK204"/>
  <c r="J204"/>
  <c r="J106"/>
  <c r="T218"/>
  <c r="R259"/>
  <c r="P301"/>
  <c i="4" r="BK135"/>
  <c r="J135"/>
  <c r="J100"/>
  <c r="R144"/>
  <c r="T152"/>
  <c r="R166"/>
  <c r="R176"/>
  <c r="T188"/>
  <c r="T208"/>
  <c i="5" r="BK128"/>
  <c r="R310"/>
  <c r="BK322"/>
  <c r="J322"/>
  <c r="J103"/>
  <c r="BK344"/>
  <c r="J344"/>
  <c r="J104"/>
  <c i="6" r="T118"/>
  <c r="T117"/>
  <c i="7" r="BK123"/>
  <c r="J123"/>
  <c r="J98"/>
  <c r="R123"/>
  <c r="R129"/>
  <c i="2" r="P151"/>
  <c r="BK205"/>
  <c r="J205"/>
  <c r="J102"/>
  <c r="BK237"/>
  <c r="J237"/>
  <c r="J103"/>
  <c r="BK250"/>
  <c r="J250"/>
  <c r="J104"/>
  <c r="R263"/>
  <c r="BK393"/>
  <c r="J393"/>
  <c r="J106"/>
  <c r="BK558"/>
  <c r="J558"/>
  <c r="J107"/>
  <c r="P572"/>
  <c r="BK604"/>
  <c r="J604"/>
  <c r="J111"/>
  <c r="R604"/>
  <c r="BK624"/>
  <c r="J624"/>
  <c r="J112"/>
  <c r="P624"/>
  <c r="T624"/>
  <c r="R633"/>
  <c r="BK642"/>
  <c r="J642"/>
  <c r="J115"/>
  <c r="R642"/>
  <c r="BK713"/>
  <c r="J713"/>
  <c r="J116"/>
  <c r="T713"/>
  <c r="P743"/>
  <c r="T743"/>
  <c r="P788"/>
  <c r="R788"/>
  <c r="BK887"/>
  <c r="J887"/>
  <c r="J119"/>
  <c r="T887"/>
  <c r="P950"/>
  <c r="R950"/>
  <c r="BK978"/>
  <c r="J978"/>
  <c r="J121"/>
  <c r="T978"/>
  <c r="P1038"/>
  <c r="R1038"/>
  <c r="BK1077"/>
  <c r="J1077"/>
  <c r="J123"/>
  <c r="R1077"/>
  <c r="BK1115"/>
  <c r="J1115"/>
  <c r="J124"/>
  <c r="T1115"/>
  <c r="P1165"/>
  <c r="R1165"/>
  <c r="P1196"/>
  <c r="R1196"/>
  <c i="3" r="R136"/>
  <c r="T155"/>
  <c r="R161"/>
  <c r="T171"/>
  <c r="P184"/>
  <c r="T204"/>
  <c r="R218"/>
  <c r="T259"/>
  <c r="T301"/>
  <c i="4" r="P135"/>
  <c r="T144"/>
  <c r="R152"/>
  <c r="P166"/>
  <c r="P176"/>
  <c r="P188"/>
  <c r="P208"/>
  <c i="5" r="T128"/>
  <c r="T127"/>
  <c r="T310"/>
  <c r="P322"/>
  <c r="P321"/>
  <c r="R344"/>
  <c i="6" r="P118"/>
  <c r="P117"/>
  <c i="1" r="AU100"/>
  <c i="7" r="P123"/>
  <c r="P129"/>
  <c i="2" r="R151"/>
  <c r="P205"/>
  <c r="P237"/>
  <c r="P250"/>
  <c r="T263"/>
  <c r="T393"/>
  <c r="T558"/>
  <c r="R572"/>
  <c r="P604"/>
  <c r="T604"/>
  <c r="R624"/>
  <c i="3" r="T136"/>
  <c r="R155"/>
  <c r="T161"/>
  <c r="P171"/>
  <c r="R184"/>
  <c r="R204"/>
  <c r="P218"/>
  <c r="BK259"/>
  <c r="J259"/>
  <c r="J110"/>
  <c r="BK301"/>
  <c r="J301"/>
  <c r="J111"/>
  <c i="4" r="R135"/>
  <c r="R134"/>
  <c r="P144"/>
  <c r="BK152"/>
  <c r="J152"/>
  <c r="J103"/>
  <c r="BK166"/>
  <c r="J166"/>
  <c r="J106"/>
  <c r="BK176"/>
  <c r="J176"/>
  <c r="J108"/>
  <c r="BK188"/>
  <c r="J188"/>
  <c r="J109"/>
  <c r="BK208"/>
  <c r="J208"/>
  <c r="J110"/>
  <c i="5" r="P128"/>
  <c r="BK310"/>
  <c r="J310"/>
  <c r="J101"/>
  <c r="R322"/>
  <c r="R321"/>
  <c r="P344"/>
  <c i="6" r="R118"/>
  <c r="R117"/>
  <c i="7" r="BK129"/>
  <c r="J129"/>
  <c r="J99"/>
  <c i="2" r="BK151"/>
  <c r="J151"/>
  <c r="J100"/>
  <c r="T205"/>
  <c r="T237"/>
  <c r="T250"/>
  <c r="BK263"/>
  <c r="J263"/>
  <c r="J105"/>
  <c r="R393"/>
  <c r="P558"/>
  <c r="BK633"/>
  <c r="J633"/>
  <c r="J114"/>
  <c r="P633"/>
  <c r="T633"/>
  <c r="P642"/>
  <c r="T642"/>
  <c r="P713"/>
  <c r="R713"/>
  <c r="BK743"/>
  <c r="J743"/>
  <c r="J117"/>
  <c r="R743"/>
  <c r="BK788"/>
  <c r="J788"/>
  <c r="J118"/>
  <c r="T788"/>
  <c r="P887"/>
  <c r="R887"/>
  <c r="BK950"/>
  <c r="J950"/>
  <c r="J120"/>
  <c r="T950"/>
  <c r="P978"/>
  <c r="R978"/>
  <c r="BK1038"/>
  <c r="J1038"/>
  <c r="J122"/>
  <c r="T1038"/>
  <c r="P1077"/>
  <c r="T1077"/>
  <c r="P1115"/>
  <c r="R1115"/>
  <c r="BK1165"/>
  <c r="J1165"/>
  <c r="J125"/>
  <c r="T1165"/>
  <c r="BK1196"/>
  <c r="J1196"/>
  <c r="J127"/>
  <c r="T1196"/>
  <c i="3" r="BK136"/>
  <c r="J136"/>
  <c r="J100"/>
  <c r="BK155"/>
  <c r="J155"/>
  <c r="J101"/>
  <c r="BK161"/>
  <c r="J161"/>
  <c r="J102"/>
  <c r="R171"/>
  <c r="T184"/>
  <c r="P204"/>
  <c r="BK218"/>
  <c r="BK217"/>
  <c r="J217"/>
  <c r="J108"/>
  <c r="P259"/>
  <c r="R301"/>
  <c i="4" r="T135"/>
  <c r="T134"/>
  <c r="BK144"/>
  <c r="J144"/>
  <c r="J102"/>
  <c r="P152"/>
  <c r="T166"/>
  <c r="T176"/>
  <c r="R188"/>
  <c r="R208"/>
  <c i="5" r="R128"/>
  <c r="R127"/>
  <c r="R126"/>
  <c r="P310"/>
  <c r="T322"/>
  <c r="T321"/>
  <c r="T344"/>
  <c i="6" r="BK118"/>
  <c r="J118"/>
  <c r="J97"/>
  <c i="7" r="T123"/>
  <c r="T129"/>
  <c i="2" r="BK568"/>
  <c r="J568"/>
  <c r="J108"/>
  <c r="BK630"/>
  <c r="J630"/>
  <c r="J113"/>
  <c i="4" r="BK223"/>
  <c r="J223"/>
  <c r="J111"/>
  <c i="3" r="BK180"/>
  <c r="J180"/>
  <c r="J104"/>
  <c i="4" r="BK162"/>
  <c r="J162"/>
  <c r="J104"/>
  <c r="BK173"/>
  <c r="J173"/>
  <c r="J107"/>
  <c i="7" r="BK138"/>
  <c r="J138"/>
  <c r="J100"/>
  <c i="2" r="BK201"/>
  <c r="J201"/>
  <c r="J101"/>
  <c r="BK1193"/>
  <c r="J1193"/>
  <c r="J126"/>
  <c i="3" r="BK214"/>
  <c r="J214"/>
  <c r="J107"/>
  <c r="BK348"/>
  <c r="J348"/>
  <c r="J112"/>
  <c i="4" r="BK140"/>
  <c r="J140"/>
  <c r="J101"/>
  <c i="7" r="BK141"/>
  <c r="J141"/>
  <c r="J101"/>
  <c r="F92"/>
  <c r="BG135"/>
  <c r="E85"/>
  <c r="BG132"/>
  <c r="BG142"/>
  <c r="J89"/>
  <c r="BG124"/>
  <c r="BG127"/>
  <c r="BG130"/>
  <c r="BG139"/>
  <c i="6" r="J89"/>
  <c r="F92"/>
  <c i="5" r="J128"/>
  <c r="J100"/>
  <c i="6" r="BG121"/>
  <c r="BG123"/>
  <c r="BG125"/>
  <c r="E85"/>
  <c r="BG119"/>
  <c i="5" r="J120"/>
  <c r="BG131"/>
  <c r="BG134"/>
  <c r="BG143"/>
  <c r="BG170"/>
  <c r="BG184"/>
  <c r="BG192"/>
  <c r="BG200"/>
  <c r="BG202"/>
  <c r="BG218"/>
  <c r="BG229"/>
  <c r="BG240"/>
  <c r="BG244"/>
  <c r="BG248"/>
  <c r="BG255"/>
  <c r="BG259"/>
  <c r="BG261"/>
  <c r="BG265"/>
  <c r="BG267"/>
  <c r="BG272"/>
  <c r="BG286"/>
  <c r="BG296"/>
  <c r="BG302"/>
  <c r="BG308"/>
  <c r="BG317"/>
  <c r="BG323"/>
  <c r="BG331"/>
  <c r="BG345"/>
  <c r="BG348"/>
  <c r="E85"/>
  <c r="F94"/>
  <c r="BG147"/>
  <c r="BG155"/>
  <c r="BG160"/>
  <c r="BG176"/>
  <c r="BG180"/>
  <c r="BG186"/>
  <c r="BG196"/>
  <c r="BG212"/>
  <c r="BG214"/>
  <c r="BG232"/>
  <c r="BG251"/>
  <c r="BG274"/>
  <c r="BG284"/>
  <c r="BG288"/>
  <c r="BG294"/>
  <c r="BG300"/>
  <c r="BG304"/>
  <c r="BG306"/>
  <c r="BG315"/>
  <c r="BG329"/>
  <c r="BG129"/>
  <c r="BG145"/>
  <c r="BG149"/>
  <c r="BG167"/>
  <c r="BG172"/>
  <c r="BG178"/>
  <c r="BG188"/>
  <c r="BG194"/>
  <c r="BG204"/>
  <c r="BG206"/>
  <c r="BG208"/>
  <c r="BG220"/>
  <c r="BG226"/>
  <c r="BG235"/>
  <c r="BG242"/>
  <c r="BG246"/>
  <c r="BG257"/>
  <c r="BG269"/>
  <c r="BG276"/>
  <c r="BG278"/>
  <c r="BG282"/>
  <c r="BG290"/>
  <c r="BG298"/>
  <c r="BG311"/>
  <c r="BG319"/>
  <c r="BG326"/>
  <c r="BG333"/>
  <c r="BG337"/>
  <c r="BG339"/>
  <c r="BG342"/>
  <c r="BG136"/>
  <c r="BG139"/>
  <c r="BG141"/>
  <c r="BG152"/>
  <c r="BG157"/>
  <c r="BG162"/>
  <c r="BG165"/>
  <c r="BG174"/>
  <c r="BG182"/>
  <c r="BG190"/>
  <c r="BG198"/>
  <c r="BG210"/>
  <c r="BG216"/>
  <c r="BG222"/>
  <c r="BG224"/>
  <c r="BG238"/>
  <c r="BG253"/>
  <c r="BG263"/>
  <c r="BG280"/>
  <c r="BG292"/>
  <c r="BG313"/>
  <c r="BG335"/>
  <c i="3" r="J218"/>
  <c r="J109"/>
  <c i="4" r="E121"/>
  <c r="F130"/>
  <c r="BG141"/>
  <c r="BG149"/>
  <c r="BG160"/>
  <c r="BG163"/>
  <c r="BG177"/>
  <c r="BG181"/>
  <c r="BG186"/>
  <c r="BG195"/>
  <c r="BG136"/>
  <c r="BG147"/>
  <c r="BG155"/>
  <c r="BG171"/>
  <c r="BG206"/>
  <c r="BG217"/>
  <c r="BG221"/>
  <c r="BG224"/>
  <c r="J127"/>
  <c r="BG157"/>
  <c r="BG174"/>
  <c r="BG193"/>
  <c r="BG202"/>
  <c r="BG213"/>
  <c r="BG215"/>
  <c r="BG138"/>
  <c r="BG145"/>
  <c r="BG153"/>
  <c r="BG167"/>
  <c r="BG169"/>
  <c r="BG179"/>
  <c r="BG183"/>
  <c r="BG189"/>
  <c r="BG191"/>
  <c r="BG198"/>
  <c r="BG200"/>
  <c r="BG204"/>
  <c r="BG209"/>
  <c r="BG211"/>
  <c r="BG219"/>
  <c i="2" r="BK150"/>
  <c r="J150"/>
  <c r="J99"/>
  <c i="3" r="F94"/>
  <c r="J128"/>
  <c r="BG156"/>
  <c r="BG187"/>
  <c r="BG245"/>
  <c r="BG257"/>
  <c r="BG269"/>
  <c r="BG271"/>
  <c r="BG314"/>
  <c r="BG316"/>
  <c r="BG324"/>
  <c r="BG330"/>
  <c r="BG336"/>
  <c r="BG346"/>
  <c r="BG349"/>
  <c r="BG144"/>
  <c r="BG151"/>
  <c r="BG158"/>
  <c r="BG162"/>
  <c r="BG164"/>
  <c r="BG167"/>
  <c r="BG169"/>
  <c r="BG177"/>
  <c r="BG196"/>
  <c r="BG229"/>
  <c r="BG237"/>
  <c r="BG243"/>
  <c r="BG274"/>
  <c r="BG276"/>
  <c r="BG280"/>
  <c r="BG282"/>
  <c r="BG284"/>
  <c r="BG302"/>
  <c r="BG304"/>
  <c r="BG312"/>
  <c r="BG320"/>
  <c r="BG328"/>
  <c r="E85"/>
  <c r="BG137"/>
  <c r="BG172"/>
  <c r="BG185"/>
  <c r="BG194"/>
  <c r="BG209"/>
  <c r="BG212"/>
  <c r="BG222"/>
  <c r="BG231"/>
  <c r="BG240"/>
  <c r="BG247"/>
  <c r="BG249"/>
  <c r="BG253"/>
  <c r="BG255"/>
  <c r="BG260"/>
  <c r="BG263"/>
  <c r="BG266"/>
  <c r="BG288"/>
  <c r="BG294"/>
  <c r="BG306"/>
  <c r="BG322"/>
  <c r="BG326"/>
  <c r="BG338"/>
  <c r="BG342"/>
  <c r="BG181"/>
  <c r="BG199"/>
  <c r="BG205"/>
  <c r="BG207"/>
  <c r="BG215"/>
  <c r="BG219"/>
  <c r="BG224"/>
  <c r="BG226"/>
  <c r="BG234"/>
  <c r="BG251"/>
  <c r="BG278"/>
  <c r="BG286"/>
  <c r="BG290"/>
  <c r="BG292"/>
  <c r="BG297"/>
  <c r="BG299"/>
  <c r="BG308"/>
  <c r="BG310"/>
  <c r="BG318"/>
  <c r="BG332"/>
  <c r="BG334"/>
  <c r="BG340"/>
  <c r="BG344"/>
  <c i="2" r="J91"/>
  <c r="E137"/>
  <c r="BG182"/>
  <c r="BG192"/>
  <c r="BG214"/>
  <c r="BG222"/>
  <c r="BG297"/>
  <c r="BG303"/>
  <c r="BG341"/>
  <c r="BG344"/>
  <c r="BG365"/>
  <c r="BG387"/>
  <c r="BG396"/>
  <c r="BG426"/>
  <c r="BG438"/>
  <c r="BG473"/>
  <c r="BG479"/>
  <c r="BG481"/>
  <c r="BG484"/>
  <c r="BG487"/>
  <c r="BG534"/>
  <c r="BG561"/>
  <c r="BG563"/>
  <c r="BG576"/>
  <c r="BG596"/>
  <c r="BG636"/>
  <c r="BG643"/>
  <c r="BG662"/>
  <c r="BG672"/>
  <c r="BG681"/>
  <c r="BG697"/>
  <c r="BG708"/>
  <c r="BG714"/>
  <c r="BG722"/>
  <c r="BG744"/>
  <c r="BG758"/>
  <c r="BG774"/>
  <c r="BG779"/>
  <c r="BG789"/>
  <c r="BG806"/>
  <c r="BG809"/>
  <c r="BG815"/>
  <c r="BG856"/>
  <c r="BG862"/>
  <c r="BG874"/>
  <c r="BG876"/>
  <c r="BG882"/>
  <c r="BG893"/>
  <c r="BG898"/>
  <c r="BG928"/>
  <c r="BG930"/>
  <c r="BG932"/>
  <c r="BG934"/>
  <c r="BG938"/>
  <c r="BG940"/>
  <c r="BG946"/>
  <c r="BG951"/>
  <c r="BG956"/>
  <c r="BG962"/>
  <c r="BG982"/>
  <c r="BG1005"/>
  <c r="BG1027"/>
  <c r="BG1045"/>
  <c r="BG1056"/>
  <c r="BG1075"/>
  <c r="BG1078"/>
  <c r="BG1090"/>
  <c r="BG1107"/>
  <c r="BG1116"/>
  <c r="BG1152"/>
  <c r="BG154"/>
  <c r="BG163"/>
  <c r="BG170"/>
  <c r="BG179"/>
  <c r="BG188"/>
  <c r="BG206"/>
  <c r="BG231"/>
  <c r="BG247"/>
  <c r="BG260"/>
  <c r="BG264"/>
  <c r="BG269"/>
  <c r="BG272"/>
  <c r="BG300"/>
  <c r="BG347"/>
  <c r="BG353"/>
  <c r="BG375"/>
  <c r="BG384"/>
  <c r="BG394"/>
  <c r="BG400"/>
  <c r="BG428"/>
  <c r="BG446"/>
  <c r="BG452"/>
  <c r="BG467"/>
  <c r="BG500"/>
  <c r="BG540"/>
  <c r="BG573"/>
  <c r="BG579"/>
  <c r="BG585"/>
  <c r="BG605"/>
  <c r="BG607"/>
  <c r="BG613"/>
  <c r="BG619"/>
  <c r="BG638"/>
  <c r="BG651"/>
  <c r="BG660"/>
  <c r="BG684"/>
  <c r="BG706"/>
  <c r="BG728"/>
  <c r="BG731"/>
  <c r="BG741"/>
  <c r="BG750"/>
  <c r="BG753"/>
  <c r="BG760"/>
  <c r="BG768"/>
  <c r="BG771"/>
  <c r="BG781"/>
  <c r="BG786"/>
  <c r="BG801"/>
  <c r="BG803"/>
  <c r="BG829"/>
  <c r="BG831"/>
  <c r="BG837"/>
  <c r="BG839"/>
  <c r="BG843"/>
  <c r="BG845"/>
  <c r="BG851"/>
  <c r="BG860"/>
  <c r="BG864"/>
  <c r="BG868"/>
  <c r="BG871"/>
  <c r="BG879"/>
  <c r="BG896"/>
  <c r="BG909"/>
  <c r="BG917"/>
  <c r="BG944"/>
  <c r="BG954"/>
  <c r="BG958"/>
  <c r="BG968"/>
  <c r="BG974"/>
  <c r="BG1017"/>
  <c r="BG1033"/>
  <c r="BG1036"/>
  <c r="BG1039"/>
  <c r="BG1067"/>
  <c r="BG1088"/>
  <c r="BG1097"/>
  <c r="BG1113"/>
  <c r="BG1150"/>
  <c r="BG1163"/>
  <c r="BG1166"/>
  <c r="BG1188"/>
  <c r="BG1191"/>
  <c r="BG1194"/>
  <c r="BG1197"/>
  <c r="BG1199"/>
  <c r="F94"/>
  <c r="BG152"/>
  <c r="BG173"/>
  <c r="BG176"/>
  <c r="BG195"/>
  <c r="BG198"/>
  <c r="BG202"/>
  <c r="BG208"/>
  <c r="BG211"/>
  <c r="BG216"/>
  <c r="BG257"/>
  <c r="BG318"/>
  <c r="BG335"/>
  <c r="BG367"/>
  <c r="BG378"/>
  <c r="BG405"/>
  <c r="BG410"/>
  <c r="BG417"/>
  <c r="BG449"/>
  <c r="BG455"/>
  <c r="BG461"/>
  <c r="BG464"/>
  <c r="BG490"/>
  <c r="BG548"/>
  <c r="BG550"/>
  <c r="BG559"/>
  <c r="BG566"/>
  <c r="BG569"/>
  <c r="BG582"/>
  <c r="BG588"/>
  <c r="BG616"/>
  <c r="BG625"/>
  <c r="BG634"/>
  <c r="BG640"/>
  <c r="BG649"/>
  <c r="BG654"/>
  <c r="BG667"/>
  <c r="BG692"/>
  <c r="BG717"/>
  <c r="BG720"/>
  <c r="BG725"/>
  <c r="BG765"/>
  <c r="BG783"/>
  <c r="BG812"/>
  <c r="BG834"/>
  <c r="BG841"/>
  <c r="BG849"/>
  <c r="BG885"/>
  <c r="BG888"/>
  <c r="BG891"/>
  <c r="BG901"/>
  <c r="BG907"/>
  <c r="BG942"/>
  <c r="BG960"/>
  <c r="BG990"/>
  <c r="BG1009"/>
  <c r="BG1025"/>
  <c r="BG1042"/>
  <c r="BG1048"/>
  <c r="BG1053"/>
  <c r="BG1062"/>
  <c r="BG1100"/>
  <c r="BG1119"/>
  <c r="BG1126"/>
  <c r="BG1139"/>
  <c r="BG1158"/>
  <c r="BG1160"/>
  <c r="BG156"/>
  <c r="BG185"/>
  <c r="BG219"/>
  <c r="BG225"/>
  <c r="BG228"/>
  <c r="BG234"/>
  <c r="BG238"/>
  <c r="BG241"/>
  <c r="BG244"/>
  <c r="BG251"/>
  <c r="BG254"/>
  <c r="BG267"/>
  <c r="BG275"/>
  <c r="BG322"/>
  <c r="BG328"/>
  <c r="BG338"/>
  <c r="BG358"/>
  <c r="BG360"/>
  <c r="BG363"/>
  <c r="BG370"/>
  <c r="BG381"/>
  <c r="BG390"/>
  <c r="BG412"/>
  <c r="BG420"/>
  <c r="BG422"/>
  <c r="BG424"/>
  <c r="BG430"/>
  <c r="BG432"/>
  <c r="BG435"/>
  <c r="BG441"/>
  <c r="BG458"/>
  <c r="BG470"/>
  <c r="BG476"/>
  <c r="BG497"/>
  <c r="BG521"/>
  <c r="BG528"/>
  <c r="BG546"/>
  <c r="BG552"/>
  <c r="BG591"/>
  <c r="BG593"/>
  <c r="BG599"/>
  <c r="BG602"/>
  <c r="BG610"/>
  <c r="BG622"/>
  <c r="BG627"/>
  <c r="BG631"/>
  <c r="BG657"/>
  <c r="BG665"/>
  <c r="BG675"/>
  <c r="BG689"/>
  <c r="BG703"/>
  <c r="BG711"/>
  <c r="BG736"/>
  <c r="BG747"/>
  <c r="BG755"/>
  <c r="BG763"/>
  <c r="BG776"/>
  <c r="BG795"/>
  <c r="BG798"/>
  <c r="BG818"/>
  <c r="BG824"/>
  <c r="BG826"/>
  <c r="BG847"/>
  <c r="BG853"/>
  <c r="BG858"/>
  <c r="BG866"/>
  <c r="BG903"/>
  <c r="BG905"/>
  <c r="BG911"/>
  <c r="BG913"/>
  <c r="BG915"/>
  <c r="BG919"/>
  <c r="BG921"/>
  <c r="BG923"/>
  <c r="BG926"/>
  <c r="BG936"/>
  <c r="BG948"/>
  <c r="BG966"/>
  <c r="BG970"/>
  <c r="BG972"/>
  <c r="BG979"/>
  <c r="BG985"/>
  <c r="BG987"/>
  <c r="BG993"/>
  <c r="BG999"/>
  <c r="BG1022"/>
  <c r="BG1030"/>
  <c r="BG1059"/>
  <c r="BG1070"/>
  <c r="BG1110"/>
  <c r="BG1137"/>
  <c r="F35"/>
  <c i="1" r="AZ96"/>
  <c i="2" r="F38"/>
  <c i="1" r="BC96"/>
  <c i="5" r="F38"/>
  <c i="1" r="BC99"/>
  <c r="AS94"/>
  <c i="2" r="F36"/>
  <c i="1" r="BA96"/>
  <c i="2" r="F39"/>
  <c i="1" r="BD96"/>
  <c i="5" r="J36"/>
  <c i="1" r="AW99"/>
  <c i="6" r="J34"/>
  <c i="1" r="AW100"/>
  <c i="6" r="J33"/>
  <c i="1" r="AV100"/>
  <c i="6" r="F33"/>
  <c i="1" r="AZ100"/>
  <c i="6" r="F36"/>
  <c i="1" r="BC100"/>
  <c i="7" r="F37"/>
  <c i="1" r="BD101"/>
  <c i="7" r="F34"/>
  <c i="1" r="BA101"/>
  <c i="7" r="J33"/>
  <c i="1" r="AV101"/>
  <c i="2" r="J36"/>
  <c i="1" r="AW96"/>
  <c i="3" r="J36"/>
  <c i="1" r="AW97"/>
  <c i="3" r="F36"/>
  <c i="1" r="BA97"/>
  <c i="3" r="J35"/>
  <c i="1" r="AV97"/>
  <c i="3" r="F38"/>
  <c i="1" r="BC97"/>
  <c i="4" r="J36"/>
  <c i="1" r="AW98"/>
  <c i="4" r="F36"/>
  <c i="1" r="BA98"/>
  <c i="4" r="F35"/>
  <c i="1" r="AZ98"/>
  <c i="5" r="F35"/>
  <c i="1" r="AZ99"/>
  <c i="5" r="F39"/>
  <c i="1" r="BD99"/>
  <c i="2" r="J35"/>
  <c i="1" r="AV96"/>
  <c i="3" r="F35"/>
  <c i="1" r="AZ97"/>
  <c i="3" r="F39"/>
  <c i="1" r="BD97"/>
  <c i="4" r="J35"/>
  <c i="1" r="AV98"/>
  <c i="4" r="F38"/>
  <c i="1" r="BC98"/>
  <c i="4" r="F39"/>
  <c i="1" r="BD98"/>
  <c i="5" r="F36"/>
  <c i="1" r="BA99"/>
  <c i="5" r="J35"/>
  <c i="1" r="AV99"/>
  <c i="6" r="F34"/>
  <c i="1" r="BA100"/>
  <c i="6" r="F37"/>
  <c i="1" r="BD100"/>
  <c i="7" r="J34"/>
  <c i="1" r="AW101"/>
  <c i="7" r="F36"/>
  <c i="1" r="BC101"/>
  <c i="7" r="F33"/>
  <c i="1" r="AZ101"/>
  <c i="5" l="1" r="P127"/>
  <c r="P126"/>
  <c i="1" r="AU99"/>
  <c i="3" r="P217"/>
  <c r="T135"/>
  <c i="2" r="R571"/>
  <c r="R150"/>
  <c i="7" r="T122"/>
  <c r="T121"/>
  <c r="P122"/>
  <c r="P121"/>
  <c i="1" r="AU101"/>
  <c i="3" r="R135"/>
  <c i="2" r="P571"/>
  <c r="P150"/>
  <c i="4" r="T165"/>
  <c r="T133"/>
  <c i="5" r="T126"/>
  <c i="4" r="P165"/>
  <c i="3" r="R217"/>
  <c i="7" r="R122"/>
  <c r="R121"/>
  <c i="3" r="T217"/>
  <c i="2" r="T571"/>
  <c r="T150"/>
  <c i="4" r="P134"/>
  <c r="P133"/>
  <c i="1" r="AU98"/>
  <c i="5" r="BK127"/>
  <c r="J127"/>
  <c r="J99"/>
  <c i="4" r="R165"/>
  <c r="R133"/>
  <c i="3" r="P135"/>
  <c r="P134"/>
  <c i="1" r="AU97"/>
  <c i="4" r="BK165"/>
  <c r="J165"/>
  <c r="J105"/>
  <c i="6" r="BK117"/>
  <c r="J117"/>
  <c r="J96"/>
  <c i="7" r="BK122"/>
  <c r="J122"/>
  <c r="J97"/>
  <c i="2" r="BK571"/>
  <c r="J571"/>
  <c r="J109"/>
  <c i="5" r="BK321"/>
  <c r="J321"/>
  <c r="J102"/>
  <c i="3" r="BK135"/>
  <c r="J135"/>
  <c r="J99"/>
  <c i="4" r="BK134"/>
  <c r="J134"/>
  <c r="J99"/>
  <c i="2" r="BK149"/>
  <c r="J149"/>
  <c r="J32"/>
  <c i="1" r="AG96"/>
  <c i="3" r="F37"/>
  <c i="1" r="BB97"/>
  <c i="7" r="F35"/>
  <c i="1" r="BB101"/>
  <c r="AT97"/>
  <c r="AT98"/>
  <c i="5" r="F37"/>
  <c i="1" r="BB99"/>
  <c r="AT96"/>
  <c i="4" r="F37"/>
  <c i="1" r="BB98"/>
  <c r="AT99"/>
  <c r="BA95"/>
  <c r="AW95"/>
  <c r="AZ95"/>
  <c r="BC95"/>
  <c r="BD95"/>
  <c r="AT100"/>
  <c i="6" r="F35"/>
  <c i="1" r="BB100"/>
  <c r="AT101"/>
  <c i="2" r="F37"/>
  <c i="1" r="BB96"/>
  <c i="2" l="1" r="T149"/>
  <c i="3" r="R134"/>
  <c i="2" r="R149"/>
  <c r="P149"/>
  <c i="1" r="AU96"/>
  <c i="3" r="T134"/>
  <c i="4" r="BK133"/>
  <c r="J133"/>
  <c r="J98"/>
  <c i="5" r="BK126"/>
  <c r="J126"/>
  <c r="J98"/>
  <c i="7" r="BK121"/>
  <c r="J121"/>
  <c r="J96"/>
  <c i="3" r="BK134"/>
  <c r="J134"/>
  <c r="J98"/>
  <c i="2" r="J41"/>
  <c r="J98"/>
  <c i="1" r="AN96"/>
  <c r="AU95"/>
  <c r="AU94"/>
  <c r="AY95"/>
  <c r="BA94"/>
  <c r="W30"/>
  <c r="AZ94"/>
  <c r="AV94"/>
  <c r="AK29"/>
  <c r="BD94"/>
  <c r="W33"/>
  <c r="BC94"/>
  <c r="AY94"/>
  <c i="6" r="J30"/>
  <c i="1" r="AG100"/>
  <c r="BB95"/>
  <c r="AV95"/>
  <c r="AT95"/>
  <c i="6" l="1" r="J39"/>
  <c i="1" r="AN100"/>
  <c r="W29"/>
  <c r="BB94"/>
  <c r="AX94"/>
  <c i="7" r="J30"/>
  <c i="1" r="AG101"/>
  <c i="4" r="J32"/>
  <c r="J41"/>
  <c i="5" r="J32"/>
  <c i="1" r="AG99"/>
  <c r="AN99"/>
  <c i="3" r="J32"/>
  <c i="1" r="AG97"/>
  <c r="AN97"/>
  <c r="W32"/>
  <c r="AX95"/>
  <c r="AW94"/>
  <c r="AK30"/>
  <c i="7" l="1" r="J39"/>
  <c i="1" r="AG98"/>
  <c i="3" r="J41"/>
  <c i="5" r="J41"/>
  <c i="1" r="AN98"/>
  <c r="AN101"/>
  <c r="W31"/>
  <c r="AG95"/>
  <c r="AG94"/>
  <c r="AK26"/>
  <c r="AT94"/>
  <c r="AN94"/>
  <c l="1"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<sst xmlns="http://schemas.openxmlformats.org/spreadsheetml/2006/main">
  <si>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</si>
  <si>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</si>
  <si>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</si>
  <si>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</si>
  <si>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</si>
  <si>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{42490227-d47e-4dcf-bd81-2c7757841783}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</si>
  <si>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</si>
  <si>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</si>
  <si>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</si>
  <si>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</si>
  <si>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</si>
  <si>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</si>
  <si>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</si>
  <si>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</si>
  <si>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65423018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</si>
  <si>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</si>
  <si>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</si>
  <si>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Mačkov ON - oprava budovy zastávky</t>
  </si>
  <si>
    <t>KSO:</t>
  </si>
  <si>
    <t>CC-CZ:</t>
  </si>
  <si>
    <t>Místo:</t>
  </si>
  <si>
    <t>Mačkov</t>
  </si>
  <si>
    <t>Datum:</t>
  </si>
  <si>
    <t>8. 3. 2023</t>
  </si>
  <si>
    <t>Zadavatel:</t>
  </si>
  <si>
    <t>IČ:</t>
  </si>
  <si>
    <t>Správa železnic s.o., OŘ Plzeň Sušická 1168/23,</t>
  </si>
  <si>
    <t>DIČ:</t>
  </si>
  <si>
    <t>Uchazeč:</t>
  </si>
  <si>
    <t>Vyplň údaj</t>
  </si>
  <si>
    <t>Projektant:</t>
  </si>
  <si>
    <t>Ing.M.Neubauer, Klatovy 763/II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</si>
  <si>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</si>
  <si>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</si>
  <si>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</si>
  <si>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</si>
  <si>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</si>
  <si>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</si>
  <si>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</si>
  <si>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</si>
  <si>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</si>
  <si>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</si>
  <si>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</si>
  <si>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</si>
  <si>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</si>
  <si>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</si>
  <si>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</si>
  <si>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</si>
  <si>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</si>
  <si>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</si>
  <si>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</si>
  <si>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</si>
  <si>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</si>
  <si>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</si>
  <si>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</si>
  <si>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</si>
  <si>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</si>
  <si>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</si>
  <si>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</si>
  <si>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</si>
  <si>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</si>
  <si>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</si>
  <si>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</si>
  <si>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</si>
  <si>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</si>
  <si>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</si>
  <si>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</si>
  <si>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</si>
  <si>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</si>
  <si>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</si>
  <si>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</si>
  <si>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</si>
  <si>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</si>
  <si>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</si>
  <si>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</si>
  <si>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</si>
  <si>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</si>
  <si>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</si>
  <si>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</si>
  <si>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</si>
  <si>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 01</t>
  </si>
  <si>
    <t>Oprava budovy zastávky</t>
  </si>
  <si>
    <t>STA</t>
  </si>
  <si>
    <t>1</t>
  </si>
  <si>
    <t>{1ffbae51-6505-4a82-8651-1aead4e0cbca}</t>
  </si>
  <si>
    <t>2</t>
  </si>
  <si>
    <t>/</t>
  </si>
  <si>
    <t>PS 01</t>
  </si>
  <si>
    <t>Stavební úpravy</t>
  </si>
  <si>
    <t>Soupis</t>
  </si>
  <si>
    <t>{3b4e78cf-463d-4cac-bb8e-dc401768346d}</t>
  </si>
  <si>
    <t>PS 02</t>
  </si>
  <si>
    <t>Zdravotní instalace</t>
  </si>
  <si>
    <t>{266f563f-508b-4a60-8cf7-6428f8631e73}</t>
  </si>
  <si>
    <t>PS 03</t>
  </si>
  <si>
    <t>Vytápění</t>
  </si>
  <si>
    <t>{f3d442f8-3b57-4e6e-bfe3-47c316c63c72}</t>
  </si>
  <si>
    <t>PS 04</t>
  </si>
  <si>
    <t>Elektroinstalace</t>
  </si>
  <si>
    <t>{26572e6a-e297-4b35-817b-d785ee7c8974}</t>
  </si>
  <si>
    <t>SO 02</t>
  </si>
  <si>
    <t>Materiál zadavatele - neoceňovat</t>
  </si>
  <si>
    <t>{a6b0b4c3-65ee-420f-ac85-32f7ce136953}</t>
  </si>
  <si>
    <t>SO 03</t>
  </si>
  <si>
    <t>Vedlejší rozpočtové náklady</t>
  </si>
  <si>
    <t>{05528a18-7ab1-4228-8032-d1e2266d90e7}</t>
  </si>
  <si>
    <t>KRYCÍ LIST SOUPISU PRACÍ</t>
  </si>
  <si>
    <t>Objekt:</t>
  </si>
  <si>
    <t>SO 01 - Oprava budovy zastávky</t>
  </si>
  <si>
    <t>Soupis:</t>
  </si>
  <si>
    <t>PS 01 - Stavební úpravy</t>
  </si>
  <si>
    <t>Ing.M.Neubauer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</si>
  <si>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</si>
  <si>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</si>
  <si>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</si>
  <si>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</si>
  <si>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</si>
  <si>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</si>
  <si>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</si>
  <si>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</si>
  <si>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</si>
  <si>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</si>
  <si>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</si>
  <si>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</si>
  <si>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</si>
  <si>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</si>
  <si>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</si>
  <si>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</si>
  <si>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</si>
  <si>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</si>
  <si>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</si>
  <si>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</si>
  <si>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</si>
  <si>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</si>
  <si>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</si>
  <si>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</si>
  <si>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</si>
  <si>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</si>
  <si>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</si>
  <si>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</si>
  <si>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</si>
  <si>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</si>
  <si>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</si>
  <si>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</si>
  <si>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795 - Lokální vytápění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</si>
  <si>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</si>
  <si>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</si>
  <si>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</si>
  <si>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</si>
  <si>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</si>
  <si>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</si>
  <si>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</si>
  <si>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</si>
  <si>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</si>
  <si>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</si>
  <si>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</si>
  <si>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</si>
  <si>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</si>
  <si>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</si>
  <si>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</si>
  <si>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</si>
  <si>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</si>
  <si>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</si>
  <si>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</si>
  <si>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119003227</t>
  </si>
  <si>
    <t>Mobilní plotová zábrana vyplněná dráty výšky přes 1,5 do 2,2 m pro zabezpečení výkopu zřízení</t>
  </si>
  <si>
    <t>m</t>
  </si>
  <si>
    <t>4</t>
  </si>
  <si>
    <t>2055724583</t>
  </si>
  <si>
    <t>PP</t>
  </si>
  <si>
    <t>119003228</t>
  </si>
  <si>
    <t>Mobilní plotová zábrana vyplněná dráty výšky přes 1,5 do 2,2 m pro zabezpečení výkopu odstranění</t>
  </si>
  <si>
    <t>-893326554</t>
  </si>
  <si>
    <t>3</t>
  </si>
  <si>
    <t>122351101</t>
  </si>
  <si>
    <t>Odkopávky a prokopávky nezapažené v hornině třídy těžitelnosti II skupiny 4 objem do 20 m3 strojně</t>
  </si>
  <si>
    <t>m3</t>
  </si>
  <si>
    <t>1419261819</t>
  </si>
  <si>
    <t>VV</t>
  </si>
  <si>
    <t>3,0*2,0*0,45</t>
  </si>
  <si>
    <t>Mezisoučet vstup</t>
  </si>
  <si>
    <t>0,7*(8,45+4,06+10+5,75+10,15+1,94+1,15)*0,25</t>
  </si>
  <si>
    <t>Mezisoučet okap.chodník</t>
  </si>
  <si>
    <t>Součet</t>
  </si>
  <si>
    <t>132351254</t>
  </si>
  <si>
    <t>Hloubení rýh nezapažených š do 2000 mm v hornině třídy těžitelnosti II skupiny 4 objem do 500 m3 strojně</t>
  </si>
  <si>
    <t>219918293</t>
  </si>
  <si>
    <t>25,85*2,76</t>
  </si>
  <si>
    <t xml:space="preserve"> obkop objektu - drenáž</t>
  </si>
  <si>
    <t>(26+11,2+24,2)*0,8*1,5+2*1</t>
  </si>
  <si>
    <t>Mezisoučet kanal</t>
  </si>
  <si>
    <t>5</t>
  </si>
  <si>
    <t>133351102</t>
  </si>
  <si>
    <t>Hloubení šachet nezapažených v hornině třídy těžitelnosti II skupiny 4 objem do 50 m3</t>
  </si>
  <si>
    <t>471777562</t>
  </si>
  <si>
    <t>3,8*1,2*3,0</t>
  </si>
  <si>
    <t>6</t>
  </si>
  <si>
    <t>162251122</t>
  </si>
  <si>
    <t>Vodorovné přemístění přes 20 do 50 m výkopku/sypaniny z horniny třídy těžitelnosti II skupiny 4 a 5</t>
  </si>
  <si>
    <t>1740962538</t>
  </si>
  <si>
    <t>(61,3+11,088)</t>
  </si>
  <si>
    <t>7</t>
  </si>
  <si>
    <t>162751137</t>
  </si>
  <si>
    <t>Vodorovné přemístění přes 9 000 do 10000 m výkopku/sypaniny z horniny třídy těžitelnosti II skupiny 4 a 5</t>
  </si>
  <si>
    <t>-1967108913</t>
  </si>
  <si>
    <t>9,963+147,026+13,68-61,3-11,088</t>
  </si>
  <si>
    <t>8</t>
  </si>
  <si>
    <t>162751139</t>
  </si>
  <si>
    <t>Příplatek k vodorovnému přemístění výkopku/sypaniny z horniny třídy těžitelnosti II skupiny 4 a 5 ZKD 1000 m přes 10000 m</t>
  </si>
  <si>
    <t>1235875672</t>
  </si>
  <si>
    <t>98,281*5 "Přepočtené koeficientem množství</t>
  </si>
  <si>
    <t>9</t>
  </si>
  <si>
    <t>171201221</t>
  </si>
  <si>
    <t>Poplatek za uložení na skládce (skládkovné) zeminy a kamení kód odpadu 17 05 04</t>
  </si>
  <si>
    <t>t</t>
  </si>
  <si>
    <t>-1766829820</t>
  </si>
  <si>
    <t>98,281*1,8 "Přepočtené koeficientem množství</t>
  </si>
  <si>
    <t>10</t>
  </si>
  <si>
    <t>171251201</t>
  </si>
  <si>
    <t>Uložení sypaniny na skládky nebo meziskládky</t>
  </si>
  <si>
    <t>207636595</t>
  </si>
  <si>
    <t>98,281</t>
  </si>
  <si>
    <t>11</t>
  </si>
  <si>
    <t>175111201</t>
  </si>
  <si>
    <t>Obsypání objektu nad přilehlým původním terénem sypaninou bez prohození, uloženou do 3 m ručně</t>
  </si>
  <si>
    <t>-1243770606</t>
  </si>
  <si>
    <t>12</t>
  </si>
  <si>
    <t>M</t>
  </si>
  <si>
    <t>58343920</t>
  </si>
  <si>
    <t>kamenivo drcené hrubé frakce 16/22</t>
  </si>
  <si>
    <t>-711013088</t>
  </si>
  <si>
    <t>71,35*2 "Přepočtené koeficientem množství</t>
  </si>
  <si>
    <t>13</t>
  </si>
  <si>
    <t>175151101</t>
  </si>
  <si>
    <t>Obsypání potrubí strojně sypaninou bez prohození, uloženou do 3 m</t>
  </si>
  <si>
    <t>-1052389219</t>
  </si>
  <si>
    <t>61,3</t>
  </si>
  <si>
    <t>14</t>
  </si>
  <si>
    <t>175151201</t>
  </si>
  <si>
    <t>Obsypání objektu nad přilehlým původním terénem sypaninou bez prohození, uloženou do 3 m strojně</t>
  </si>
  <si>
    <t>1052158983</t>
  </si>
  <si>
    <t>3,8*1,2*3,0-0,6*1,2*3,6</t>
  </si>
  <si>
    <t>Zakládání</t>
  </si>
  <si>
    <t>212750101</t>
  </si>
  <si>
    <t>Trativod z drenážních trubek PVC-U SN 4 perforace 360° včetně lože otevřený výkop DN 100 pro budovy plocha pro vtékání vody min. 80 cm2/m</t>
  </si>
  <si>
    <t>-957274659</t>
  </si>
  <si>
    <t>9+10,5+9+1,5</t>
  </si>
  <si>
    <t>Svislé a kompletní konstrukce</t>
  </si>
  <si>
    <t>16</t>
  </si>
  <si>
    <t>310238211</t>
  </si>
  <si>
    <t>Zazdívka otvorů pl přes 0,25 do 1 m2 ve zdivu nadzákladovém cihlami pálenými na MVC</t>
  </si>
  <si>
    <t>965491283</t>
  </si>
  <si>
    <t>17</t>
  </si>
  <si>
    <t>314231164</t>
  </si>
  <si>
    <t>Zdivo komínů a ventilací z cihel plných lícových P 60 dl 290 mm na MVC včetně spárování</t>
  </si>
  <si>
    <t>777898849</t>
  </si>
  <si>
    <t>2,5*0,45*0,75</t>
  </si>
  <si>
    <t>18</t>
  </si>
  <si>
    <t>316381115</t>
  </si>
  <si>
    <t>Komínové krycí desky tl přes 50 do 80 mm z betonu tř. C 12/15 až C 16/20 s přesahy do 70 mm</t>
  </si>
  <si>
    <t>m2</t>
  </si>
  <si>
    <t>-1581954686</t>
  </si>
  <si>
    <t>0,85*0,55</t>
  </si>
  <si>
    <t>19</t>
  </si>
  <si>
    <t>317168025</t>
  </si>
  <si>
    <t>Překlad keramický plochý š 145 mm dl 2000 mm</t>
  </si>
  <si>
    <t>kus</t>
  </si>
  <si>
    <t>-81397325</t>
  </si>
  <si>
    <t>20</t>
  </si>
  <si>
    <t>317234410</t>
  </si>
  <si>
    <t>Vyzdívka mezi nosníky z cihel pálených na MC</t>
  </si>
  <si>
    <t>1722365334</t>
  </si>
  <si>
    <t>0,16*0,45*(1,65+1,7)</t>
  </si>
  <si>
    <t>317944323</t>
  </si>
  <si>
    <t>Válcované nosníky č.14 až 22 dodatečně osazované do připravených otvorů</t>
  </si>
  <si>
    <t>-176501157</t>
  </si>
  <si>
    <t>3*(1,65+1,7)*17,9*1,1*0,001</t>
  </si>
  <si>
    <t>22</t>
  </si>
  <si>
    <t>340231035</t>
  </si>
  <si>
    <t>Zazdívka otvorů v příčkách nebo stěnách pl přes 1 do 4 m2 cihlami děrovanými tl 140 mm</t>
  </si>
  <si>
    <t>777505046</t>
  </si>
  <si>
    <t>0,87*2,1</t>
  </si>
  <si>
    <t>23</t>
  </si>
  <si>
    <t>340238212</t>
  </si>
  <si>
    <t>Zazdívka otvorů v příčkách nebo stěnách pl přes 0,25 do 1 m2 cihlami plnými tl přes 100 mm</t>
  </si>
  <si>
    <t>-723072796</t>
  </si>
  <si>
    <t>0,9*1,0</t>
  </si>
  <si>
    <t>24</t>
  </si>
  <si>
    <t>342244221</t>
  </si>
  <si>
    <t>Příčka z cihel broušených na tenkovrstvou maltu tloušťky 140 mm</t>
  </si>
  <si>
    <t>-125563627</t>
  </si>
  <si>
    <t>3*(1,65+1,225+2,0)-0,7*2*2</t>
  </si>
  <si>
    <t>25</t>
  </si>
  <si>
    <t>342291112</t>
  </si>
  <si>
    <t>Ukotvení příček montážní polyuretanovou pěnou tl příčky přes 100 mm</t>
  </si>
  <si>
    <t>448584627</t>
  </si>
  <si>
    <t>1,65+1,225+2,0</t>
  </si>
  <si>
    <t>26</t>
  </si>
  <si>
    <t>346244381</t>
  </si>
  <si>
    <t>Plentování jednostranné v do 200 mm válcovaných nosníků cihlami</t>
  </si>
  <si>
    <t>750619725</t>
  </si>
  <si>
    <t>0,16*2*(1,65+1,7)</t>
  </si>
  <si>
    <t>Vodorovné konstrukce</t>
  </si>
  <si>
    <t>27</t>
  </si>
  <si>
    <t>413941123</t>
  </si>
  <si>
    <t>Osazování ocelových válcovaných nosníků stropů I, IE, U, UE nebo L č. 14 až 22 nebo výšky do 220 mm</t>
  </si>
  <si>
    <t>-141478336</t>
  </si>
  <si>
    <t>2*4,4*21,9*0,001</t>
  </si>
  <si>
    <t>28</t>
  </si>
  <si>
    <t>13010720</t>
  </si>
  <si>
    <t>ocel profilová jakost S235JR (11 375) průřez I (IPN) 180</t>
  </si>
  <si>
    <t>1128515893</t>
  </si>
  <si>
    <t>0,193*1,1 "Přepočtené koeficientem množství</t>
  </si>
  <si>
    <t>29</t>
  </si>
  <si>
    <t>451572111</t>
  </si>
  <si>
    <t>Lože pod potrubí otevřený výkop z kameniva drobného těženého</t>
  </si>
  <si>
    <t>-1243209341</t>
  </si>
  <si>
    <t>30,000*0,6*0,1</t>
  </si>
  <si>
    <t>30</t>
  </si>
  <si>
    <t>451577777</t>
  </si>
  <si>
    <t>Podklad nebo lože pod dlažbu vodorovný nebo do sklonu 1:5 z kameniva těženého tl přes 30 do 100 mm</t>
  </si>
  <si>
    <t>-1791229395</t>
  </si>
  <si>
    <t>3*2</t>
  </si>
  <si>
    <t>Komunikace pozemní</t>
  </si>
  <si>
    <t>31</t>
  </si>
  <si>
    <t>564752111</t>
  </si>
  <si>
    <t>Podklad z vibrovaného štěrku VŠ tl 150 mm</t>
  </si>
  <si>
    <t>-51088386</t>
  </si>
  <si>
    <t>32</t>
  </si>
  <si>
    <t>564861111</t>
  </si>
  <si>
    <t>Podklad ze štěrkodrtě ŠD tl 200 mm</t>
  </si>
  <si>
    <t>266712299</t>
  </si>
  <si>
    <t>33</t>
  </si>
  <si>
    <t>596211110</t>
  </si>
  <si>
    <t>Kladení zámkové dlažby komunikací pro pěší tl 60 mm skupiny A pl do 50 m2</t>
  </si>
  <si>
    <t>-1501119911</t>
  </si>
  <si>
    <t>34</t>
  </si>
  <si>
    <t>59245015</t>
  </si>
  <si>
    <t>dlažba zámková tvaru I 200x165x60mm přírodní</t>
  </si>
  <si>
    <t>-975875566</t>
  </si>
  <si>
    <t>6*1,03 "Přepočtené koeficientem množství</t>
  </si>
  <si>
    <t>Úpravy povrchů, podlahy a osazování výplní</t>
  </si>
  <si>
    <t>35</t>
  </si>
  <si>
    <t>611321123</t>
  </si>
  <si>
    <t>Vápenocementová omítka hladká jednovrstvá vnitřních kleneb nebo skořepin nanášená ručně</t>
  </si>
  <si>
    <t>776475532</t>
  </si>
  <si>
    <t>1,15*3,25+3,78*(3,25+3,85)</t>
  </si>
  <si>
    <t>36</t>
  </si>
  <si>
    <t>611321191</t>
  </si>
  <si>
    <t>Příplatek k vápenocementové omítce vnitřních stropů za každých dalších 5 mm tloušťky ručně</t>
  </si>
  <si>
    <t>-334922816</t>
  </si>
  <si>
    <t>37</t>
  </si>
  <si>
    <t>612325225</t>
  </si>
  <si>
    <t>Vápenocementová štuková omítka malých ploch přes 1 do 4 m2 na stěnách</t>
  </si>
  <si>
    <t>-519054000</t>
  </si>
  <si>
    <t>2+2</t>
  </si>
  <si>
    <t>38</t>
  </si>
  <si>
    <t>612325302</t>
  </si>
  <si>
    <t>Vápenocementová štuková omítka ostění nebo nadpraží</t>
  </si>
  <si>
    <t>-959485792</t>
  </si>
  <si>
    <t>0,45*(0,95+1,25*2)</t>
  </si>
  <si>
    <t>39</t>
  </si>
  <si>
    <t>612325419</t>
  </si>
  <si>
    <t>Oprava vnitřní vápenocementové hladké omítky stěn v rozsahu plochy přes 30 do 50 % s celoplošným přeštukováním</t>
  </si>
  <si>
    <t>-1425008835</t>
  </si>
  <si>
    <t>(2,65+0,15+4,1)*2*3-1,2*1,42-0,96*2,5+0,25*(5,96+4,04)-0,87*2,1</t>
  </si>
  <si>
    <t>Mezisoučet 09</t>
  </si>
  <si>
    <t>3*(2,8+2,15+1,15+1,5+0,15)+0,15*2,8</t>
  </si>
  <si>
    <t>Mezisoučet 06, 07</t>
  </si>
  <si>
    <t>3*(2,0+2*1,15)-0,87*2,1-0,8*2,12-0,7*2,12+0,35*(0,86+2,25*2+1,1+2,25*2)</t>
  </si>
  <si>
    <t>3,0*(1,7+1,7)*2-0,7*2,1-0,95*1,25-0,45*0,95+0,3*2,35</t>
  </si>
  <si>
    <t>Mezisoučet 08</t>
  </si>
  <si>
    <t>Mezisoučet 05</t>
  </si>
  <si>
    <t>3,0*(4,0+6,9)*2-1,2*1,42*2-0,8*2,12*3-0,95*1,25+0,3*4,04*2+0,3*5,7</t>
  </si>
  <si>
    <t>Mezisoučet 04</t>
  </si>
  <si>
    <t>3,0*(3,55+3,5)+1,16*2,2-0,8*2,12-1,12*1,42+0,3*4,04</t>
  </si>
  <si>
    <t>Mezisoučet 03</t>
  </si>
  <si>
    <t>3,0*(1,12+3,25)*2-1,12*2,0-1,16*2,2-0,8*2,12-0,7*2,02*2-0,6*2+0,3*(5,32+5,5)</t>
  </si>
  <si>
    <t>Mezisoučet 01</t>
  </si>
  <si>
    <t>6,15*(0,805+1,68+2,3)*2-0,7*2,02*2</t>
  </si>
  <si>
    <t>Mezisoučet 02</t>
  </si>
  <si>
    <t>3,0*(1,68+0,9)*2-0,6*2,0-0,45*1,1+0,3*2,65</t>
  </si>
  <si>
    <t>Mezisoučet 10</t>
  </si>
  <si>
    <t>40</t>
  </si>
  <si>
    <t>615142002</t>
  </si>
  <si>
    <t>Potažení vnitřních nosníků sklovláknitým pletivem</t>
  </si>
  <si>
    <t>-1967345943</t>
  </si>
  <si>
    <t>1,45*(1,65+1,7)</t>
  </si>
  <si>
    <t>41</t>
  </si>
  <si>
    <t>619315131</t>
  </si>
  <si>
    <t>Vytažení vápenných fabionů, hran nebo koutů</t>
  </si>
  <si>
    <t>61685543</t>
  </si>
  <si>
    <t>Vytažení fabionů, hran a koutů při opravách vápenných omítek (s dodáním hmot) jakékoliv délky</t>
  </si>
  <si>
    <t>P</t>
  </si>
  <si>
    <t>Poznámka k položce:_x000d_
- oprava nápisů na fasádě - štukové rámečky š. 50 mm</t>
  </si>
  <si>
    <t>42</t>
  </si>
  <si>
    <t>619995001</t>
  </si>
  <si>
    <t>Začištění omítek kolem oken, dveří, podlah nebo obkladů</t>
  </si>
  <si>
    <t>758207628</t>
  </si>
  <si>
    <t>5,96+(1,2+1,42)*2</t>
  </si>
  <si>
    <t>3*4+0,87*2+2,1*4+(2,8+2,15)*2+0,48*2+0,35*2</t>
  </si>
  <si>
    <t>Mezisoučet 06,07</t>
  </si>
  <si>
    <t>2*0,6+2*1,7+0,45*2+2*0,55-0,95+2*1,82*(0,95+1,25)*2</t>
  </si>
  <si>
    <t>Mezisoučet 05,08</t>
  </si>
  <si>
    <t>(1,05+1,075)*2+(2,8+2,15)*2-1,15+0,3*2</t>
  </si>
  <si>
    <t>Mezisoučet obklad koup.+WC</t>
  </si>
  <si>
    <t>(0,85*2*2,2)*2</t>
  </si>
  <si>
    <t>Mezisoučet 03,04</t>
  </si>
  <si>
    <t>23,71</t>
  </si>
  <si>
    <t>Mezisoučet sokl dlažba</t>
  </si>
  <si>
    <t>43</t>
  </si>
  <si>
    <t>622111111</t>
  </si>
  <si>
    <t>Vyspravení celoplošné cementovou maltou vnějších stěn betonových nebo železobetonových</t>
  </si>
  <si>
    <t>-1820647175</t>
  </si>
  <si>
    <t>81</t>
  </si>
  <si>
    <t>vyrovnání podkladu pod nopovou fólii</t>
  </si>
  <si>
    <t>44</t>
  </si>
  <si>
    <t>622131100</t>
  </si>
  <si>
    <t>Vápenný postřik vnějších stěn nanášený celoplošně ručně</t>
  </si>
  <si>
    <t>-366818635</t>
  </si>
  <si>
    <t>(4,2+6,7)*0,5*7,9-1,2*1,42*2-0,4*0,6*2+0,15*(4,02*2+2*2)</t>
  </si>
  <si>
    <t>(4,2+6,7)*0,5*7,9-1,2*1,42-0,4*0,6*2-1,12*2,39+0,15*(4,04+5,9+2*2)</t>
  </si>
  <si>
    <t>4,2*(1,15+2,5+8,7+10,2+10,2)-1,2*1,42*4+0,15*4,04*4-0,96*2,4*2-0,2*5,76*2-0,45*0,95+0,15*2,35-0,45*1,1+0,15*2,65</t>
  </si>
  <si>
    <t>45</t>
  </si>
  <si>
    <t>622142001</t>
  </si>
  <si>
    <t>Potažení vnějších stěn sklovláknitým pletivem vtlačeným do tenkovrstvé hmoty</t>
  </si>
  <si>
    <t>-2043547312</t>
  </si>
  <si>
    <t>Poznámka k položce:_x000d_
Tmel difuzně otevřený</t>
  </si>
  <si>
    <t>46</t>
  </si>
  <si>
    <t>622143003</t>
  </si>
  <si>
    <t>Montáž omítkových plastových nebo pozinkovaných rohových profilů s tkaninou</t>
  </si>
  <si>
    <t>-661124444</t>
  </si>
  <si>
    <t>32*2+20,5+8</t>
  </si>
  <si>
    <t>47</t>
  </si>
  <si>
    <t>55343025</t>
  </si>
  <si>
    <t>profil rohový Pz+PVC pro vnější omítky tl 7mm</t>
  </si>
  <si>
    <t>-978518105</t>
  </si>
  <si>
    <t>92,5*1,05 "Přepočtené koeficientem množství</t>
  </si>
  <si>
    <t>48</t>
  </si>
  <si>
    <t>622143004</t>
  </si>
  <si>
    <t>Montáž omítkových samolepících začišťovacích profilů pro spojení s okenním rámem</t>
  </si>
  <si>
    <t>476585648</t>
  </si>
  <si>
    <t>71*2</t>
  </si>
  <si>
    <t>49</t>
  </si>
  <si>
    <t>28342205</t>
  </si>
  <si>
    <t>profil začišťovací PVC 6mm s výztužnou tkaninou pro ostění ETICS</t>
  </si>
  <si>
    <t>-519998568</t>
  </si>
  <si>
    <t>142*1,05 "Přepočtené koeficientem množství</t>
  </si>
  <si>
    <t>50</t>
  </si>
  <si>
    <t>622326356</t>
  </si>
  <si>
    <t>Oprava vnější vápenocementové omítky s celoplošným přeštukováním členitosti 2 v rozsahu přes 40 do 50 %</t>
  </si>
  <si>
    <t>-1833071124</t>
  </si>
  <si>
    <t>Oprava vápenocementové omítky s celoplošným přeštukováním vnějších ploch stupně členitosti 2, v rozsahu opravované plochy přes 40 do 50%</t>
  </si>
  <si>
    <t>51</t>
  </si>
  <si>
    <t>629991011</t>
  </si>
  <si>
    <t>Zakrytí výplní otvorů a svislých ploch fólií přilepenou lepící páskou</t>
  </si>
  <si>
    <t>-506173193</t>
  </si>
  <si>
    <t>1,2*1,42*(2+1+4)+0,4*0,6*4+0,96*2,4*2+0,45*0,95+0,45*1,1</t>
  </si>
  <si>
    <t>0,65*(18+8,05+9,55+2,45+5+1,15+8,6)</t>
  </si>
  <si>
    <t>52</t>
  </si>
  <si>
    <t>629995201</t>
  </si>
  <si>
    <t>Očištění vnějších ploch otryskáním sušeným křemičitým pískem</t>
  </si>
  <si>
    <t>1401673682</t>
  </si>
  <si>
    <t>Očištění vnějších ploch tryskáním křemičitým pískem sušeným</t>
  </si>
  <si>
    <t>53</t>
  </si>
  <si>
    <t>631311126</t>
  </si>
  <si>
    <t>Mazanina tl přes 80 do 120 mm z betonu prostého bez zvýšených nároků na prostředí tř. C 25/30</t>
  </si>
  <si>
    <t>-849325654</t>
  </si>
  <si>
    <t>(6,9*4,0+0,3*1,12)*0,1</t>
  </si>
  <si>
    <t>54</t>
  </si>
  <si>
    <t>631319012</t>
  </si>
  <si>
    <t>Příplatek k mazanině tl přes 80 do 120 mm za přehlazení povrchu</t>
  </si>
  <si>
    <t>236601335</t>
  </si>
  <si>
    <t>55</t>
  </si>
  <si>
    <t>631319173</t>
  </si>
  <si>
    <t>Příplatek k mazanině tl přes 80 do 120 mm za stržení povrchu spodní vrstvy před vložením výztuže</t>
  </si>
  <si>
    <t>2125137578</t>
  </si>
  <si>
    <t>56</t>
  </si>
  <si>
    <t>631362021</t>
  </si>
  <si>
    <t>Výztuž mazanin svařovanými sítěmi Kari</t>
  </si>
  <si>
    <t>242927834</t>
  </si>
  <si>
    <t>(6,9*4+0,3*1,12)*1,2*3,03*0,001</t>
  </si>
  <si>
    <t>57</t>
  </si>
  <si>
    <t>632450122</t>
  </si>
  <si>
    <t>Vyrovnávací cementový potěr tl přes 20 do 30 mm ze suchých směsí provedený v pásu</t>
  </si>
  <si>
    <t>201231367</t>
  </si>
  <si>
    <t>12,650*0,22</t>
  </si>
  <si>
    <t>0,45*0,95+0,3*1,15+0,45*0,3</t>
  </si>
  <si>
    <t>58</t>
  </si>
  <si>
    <t>632451254</t>
  </si>
  <si>
    <t>Potěr cementový samonivelační litý C30 tl přes 45 do 50 mm</t>
  </si>
  <si>
    <t>-1873560361</t>
  </si>
  <si>
    <t>(6,9*4+0,3*1,12)</t>
  </si>
  <si>
    <t>59</t>
  </si>
  <si>
    <t>634111113</t>
  </si>
  <si>
    <t>Obvodová dilatace pružnou těsnicí páskou mezi stěnou a mazaninou nebo potěrem v 80 mm</t>
  </si>
  <si>
    <t>921355782</t>
  </si>
  <si>
    <t>(6,9+4+0,3)*2</t>
  </si>
  <si>
    <t>60</t>
  </si>
  <si>
    <t>634111114</t>
  </si>
  <si>
    <t>Obvodová dilatace pružnou těsnicí páskou mezi stěnou a mazaninou nebo potěrem v 100 mm</t>
  </si>
  <si>
    <t>-1983037031</t>
  </si>
  <si>
    <t>61</t>
  </si>
  <si>
    <t>635111421</t>
  </si>
  <si>
    <t>Doplnění násypů pod podlahy, mazaniny a dlažby pískem pl přes 2 m2</t>
  </si>
  <si>
    <t>1866706292</t>
  </si>
  <si>
    <t>(6,9*4+0,3*1,12)*0,1</t>
  </si>
  <si>
    <t>62</t>
  </si>
  <si>
    <t>637121113</t>
  </si>
  <si>
    <t>Okapový chodník z kačírku tl 200 mm s udusáním</t>
  </si>
  <si>
    <t>720192735</t>
  </si>
  <si>
    <t>0,65*(8,45+4,06+10,0+5,75+10,15+1,94+1,15)</t>
  </si>
  <si>
    <t>63</t>
  </si>
  <si>
    <t>637311122</t>
  </si>
  <si>
    <t>Okapový chodník z betonových chodníkových obrubníků stojatých lože beton</t>
  </si>
  <si>
    <t>392804772</t>
  </si>
  <si>
    <t>0,6+5,75+10,15+1,15+1,95+3,1+2*2,05+4,06+10+8,55+0,6</t>
  </si>
  <si>
    <t>Ostatní konstrukce a práce, bourání</t>
  </si>
  <si>
    <t>64</t>
  </si>
  <si>
    <t>916241113</t>
  </si>
  <si>
    <t>Osazení obrubníku kamenného ležatého s boční opěrou do lože z betonu prostého</t>
  </si>
  <si>
    <t>397111797</t>
  </si>
  <si>
    <t>Osazení obrubníku kamenného se zřízením lože, s vyplněním a zatřením spár cementovou maltou ležatého s boční opěrou z betonu prostého, do lože z betonu prostého</t>
  </si>
  <si>
    <t>65</t>
  </si>
  <si>
    <t>58380002</t>
  </si>
  <si>
    <t>obrubník kamenný žulový přímý 1000x320x240mm</t>
  </si>
  <si>
    <t>709067154</t>
  </si>
  <si>
    <t>Poznámka k položce:_x000d_
Hmotnost: 200 kg/bm</t>
  </si>
  <si>
    <t>13*1,02 'Přepočtené koeficientem množství</t>
  </si>
  <si>
    <t>66</t>
  </si>
  <si>
    <t>941111111</t>
  </si>
  <si>
    <t>Montáž lešení řadového trubkového lehkého s podlahami zatížení do 200 kg/m2 š od 0,6 do 0,9 m v do 10 m</t>
  </si>
  <si>
    <t>-488415612</t>
  </si>
  <si>
    <t>4,5*(2,75+0,5)*2</t>
  </si>
  <si>
    <t>3,5*(11,7+10,2*2)+6*(10,9*2+7,7)</t>
  </si>
  <si>
    <t>67</t>
  </si>
  <si>
    <t>941111211</t>
  </si>
  <si>
    <t>Příplatek k lešení řadovému trubkovému lehkému s podlahami š 0,9 m v 10 m za první a ZKD den použití</t>
  </si>
  <si>
    <t>213841015</t>
  </si>
  <si>
    <t>29,25*5</t>
  </si>
  <si>
    <t>289,35*90</t>
  </si>
  <si>
    <t>68</t>
  </si>
  <si>
    <t>941111811</t>
  </si>
  <si>
    <t>Demontáž lešení řadového trubkového lehkého s podlahami zatížení do 200 kg/m2 š přes 0,6 do 0,9 m v do 10 m</t>
  </si>
  <si>
    <t>-1639667457</t>
  </si>
  <si>
    <t>69</t>
  </si>
  <si>
    <t>949101111</t>
  </si>
  <si>
    <t>Lešení pomocné pro objekty pozemních staveb s lešeňovou podlahou v do 1,9 m zatížení do 150 kg/m2</t>
  </si>
  <si>
    <t>1523451793</t>
  </si>
  <si>
    <t>2,65*4,1+1,15*2,0+1,7*1,7+1,12*3,3+3,5*3,55+4,0*6,9</t>
  </si>
  <si>
    <t>0,9*1,68+1,075*1,5+1,65*0,925+1,15*2,15</t>
  </si>
  <si>
    <t>70</t>
  </si>
  <si>
    <t>952901111</t>
  </si>
  <si>
    <t>Vyčištění budov bytové a občanské výstavby při výšce podlaží do 4 m</t>
  </si>
  <si>
    <t>951496558</t>
  </si>
  <si>
    <t>30,87+93,33+71,54</t>
  </si>
  <si>
    <t>71</t>
  </si>
  <si>
    <t>953943211</t>
  </si>
  <si>
    <t>Osazování hasicího přístroje</t>
  </si>
  <si>
    <t>2091737584</t>
  </si>
  <si>
    <t>72</t>
  </si>
  <si>
    <t>44932114</t>
  </si>
  <si>
    <t>přístroj hasicí ruční práškový PG 6 LE</t>
  </si>
  <si>
    <t>-1258251536</t>
  </si>
  <si>
    <t>73</t>
  </si>
  <si>
    <t>44932211</t>
  </si>
  <si>
    <t>přístroj hasicí ruční sněhový KS 5 BG</t>
  </si>
  <si>
    <t>-691534065</t>
  </si>
  <si>
    <t>74</t>
  </si>
  <si>
    <t>953993326</t>
  </si>
  <si>
    <t>Osazení bezpečnostní, orientační nebo informační tabulky přivrtáním na zdivo</t>
  </si>
  <si>
    <t>-611558673</t>
  </si>
  <si>
    <t>75</t>
  </si>
  <si>
    <t>73534509</t>
  </si>
  <si>
    <t>piktogram čekárna</t>
  </si>
  <si>
    <t>-287983964</t>
  </si>
  <si>
    <t>76</t>
  </si>
  <si>
    <t>73534510</t>
  </si>
  <si>
    <t>tabulka bezpečnostní plastová s tiskem 2 barvy A4 210x297mm</t>
  </si>
  <si>
    <t>-1454978873</t>
  </si>
  <si>
    <t>77</t>
  </si>
  <si>
    <t>961021311</t>
  </si>
  <si>
    <t>Bourání základů ze zdiva kamenného</t>
  </si>
  <si>
    <t>1154598997</t>
  </si>
  <si>
    <t>Bourání základů ze zdiva kamenného na jakoukoli maltu</t>
  </si>
  <si>
    <t>1,10*1,1*0,15</t>
  </si>
  <si>
    <t>78</t>
  </si>
  <si>
    <t>962031132</t>
  </si>
  <si>
    <t>Bourání příček z cihel pálených na MVC tl do 100 mm</t>
  </si>
  <si>
    <t>-1860009041</t>
  </si>
  <si>
    <t>3,0*2,0-0,7*2,0</t>
  </si>
  <si>
    <t>79</t>
  </si>
  <si>
    <t>962031133</t>
  </si>
  <si>
    <t>Bourání příček z cihel pálených na MVC tl do 150 mm</t>
  </si>
  <si>
    <t>1552696398</t>
  </si>
  <si>
    <t>3,0*4,0-0,8*2,12</t>
  </si>
  <si>
    <t>80</t>
  </si>
  <si>
    <t>962032631</t>
  </si>
  <si>
    <t>Bourání zdiva komínového nad střechou z cihel na MV nebo MVC</t>
  </si>
  <si>
    <t>-726543814</t>
  </si>
  <si>
    <t>4,5*0,45*0,45</t>
  </si>
  <si>
    <t>964011221</t>
  </si>
  <si>
    <t>Vybourání ŽB překladů prefabrikovaných dl do 3 m hmotnosti do 75 kg/m</t>
  </si>
  <si>
    <t>-1566892489</t>
  </si>
  <si>
    <t>0,45*1,4*0,2</t>
  </si>
  <si>
    <t>82</t>
  </si>
  <si>
    <t>965043341</t>
  </si>
  <si>
    <t>Bourání podkladů pod dlažby betonových s potěrem nebo teracem tl do 100 mm pl přes 4 m2</t>
  </si>
  <si>
    <t>292228440</t>
  </si>
  <si>
    <t>(6,9*4+0,3*1,12)*0,05</t>
  </si>
  <si>
    <t>83</t>
  </si>
  <si>
    <t>965043441</t>
  </si>
  <si>
    <t>Bourání podkladů pod dlažby betonových s potěrem nebo teracem tl do 150 mm pl přes 4 m2</t>
  </si>
  <si>
    <t>1783833088</t>
  </si>
  <si>
    <t>(6,9*4+0,3*1,12)*0,15</t>
  </si>
  <si>
    <t>84</t>
  </si>
  <si>
    <t>965082923</t>
  </si>
  <si>
    <t>Odstranění násypů pod podlahami tl do 100 mm pl přes 2 m2</t>
  </si>
  <si>
    <t>617277804</t>
  </si>
  <si>
    <t>(6,9*4+0,3*1,12)*0,107</t>
  </si>
  <si>
    <t>85</t>
  </si>
  <si>
    <t>967031132</t>
  </si>
  <si>
    <t>Přisekání rovných ostění v cihelném zdivu na MV nebo MVC</t>
  </si>
  <si>
    <t>302677331</t>
  </si>
  <si>
    <t>0,45*2,15+0,45*1,25*2+0,15*3,0*2</t>
  </si>
  <si>
    <t>86</t>
  </si>
  <si>
    <t>968062455</t>
  </si>
  <si>
    <t>Vybourání dřevěných dveřních zárubní pl do 2 m2</t>
  </si>
  <si>
    <t>-1469555745</t>
  </si>
  <si>
    <t>0,8*2,12*4+0,7*2,02*2</t>
  </si>
  <si>
    <t>87</t>
  </si>
  <si>
    <t>968062456</t>
  </si>
  <si>
    <t>Vybourání dřevěných dveřních zárubní pl přes 2 m2</t>
  </si>
  <si>
    <t>714707823</t>
  </si>
  <si>
    <t>1,02*2,12</t>
  </si>
  <si>
    <t>88</t>
  </si>
  <si>
    <t>968072244</t>
  </si>
  <si>
    <t>Vybourání kovových rámů oken jednoduchých včetně křídel pl do 1 m2</t>
  </si>
  <si>
    <t>-734609253</t>
  </si>
  <si>
    <t>0,75*0,3+0,75*0,15</t>
  </si>
  <si>
    <t>89</t>
  </si>
  <si>
    <t>968072455</t>
  </si>
  <si>
    <t>Vybourání kovových dveřních zárubní pl do 2 m2</t>
  </si>
  <si>
    <t>-1249723270</t>
  </si>
  <si>
    <t>1,6+1,4*2+1,2</t>
  </si>
  <si>
    <t>90</t>
  </si>
  <si>
    <t>971033561</t>
  </si>
  <si>
    <t>Vybourání otvorů ve zdivu cihelném pl do 1 m2 na MVC nebo MV tl do 600 mm</t>
  </si>
  <si>
    <t>-710950737</t>
  </si>
  <si>
    <t>0,14*2,15*0,45</t>
  </si>
  <si>
    <t>91</t>
  </si>
  <si>
    <t>971033651</t>
  </si>
  <si>
    <t>Vybourání otvorů ve zdivu cihelném pl do 4 m2 na MVC nebo MV tl do 600 mm</t>
  </si>
  <si>
    <t>-1298398791</t>
  </si>
  <si>
    <t>0,95*1,45*0,45</t>
  </si>
  <si>
    <t>92</t>
  </si>
  <si>
    <t>973031335</t>
  </si>
  <si>
    <t>Vysekání kapes ve zdivu cihelném na MV nebo MVC pl do 0,16 m2 hl do 300 mm</t>
  </si>
  <si>
    <t>-1705108255</t>
  </si>
  <si>
    <t>93</t>
  </si>
  <si>
    <t>973031813</t>
  </si>
  <si>
    <t>Vysekání kapes ve zdivu cihelném na MV nebo MVC pro zavázání příček tl do 150 mm</t>
  </si>
  <si>
    <t>-17838847</t>
  </si>
  <si>
    <t>3*2,0</t>
  </si>
  <si>
    <t>94</t>
  </si>
  <si>
    <t>974031666</t>
  </si>
  <si>
    <t>Vysekání rýh ve zdivu cihelném pro vtahování nosníků hl do 150 mm v do 250 mm</t>
  </si>
  <si>
    <t>-1742906460</t>
  </si>
  <si>
    <t>(1,7+1,65)*2</t>
  </si>
  <si>
    <t>95</t>
  </si>
  <si>
    <t>975043121</t>
  </si>
  <si>
    <t>Jednořadové podchycení stropů pro osazení nosníků v do 3,5 m pro zatížení přes 750 do 1000 kg/m</t>
  </si>
  <si>
    <t>89060238</t>
  </si>
  <si>
    <t>2*4</t>
  </si>
  <si>
    <t>96</t>
  </si>
  <si>
    <t>978011191</t>
  </si>
  <si>
    <t>Otlučení (osekání) vnitřní vápenné nebo vápenocementové omítky stropů v rozsahu přes 50 do 100 %</t>
  </si>
  <si>
    <t>1170744266</t>
  </si>
  <si>
    <t>Mezisoučet 1.PP</t>
  </si>
  <si>
    <t>1,12*3,3</t>
  </si>
  <si>
    <t>Mezisoučet 1.NP</t>
  </si>
  <si>
    <t>97</t>
  </si>
  <si>
    <t>978012191</t>
  </si>
  <si>
    <t>Otlučení (osekání) vnitřní vápenné nebo vápenocementové omítky stropů rákosových v rozsahu přes 50 do 100 %</t>
  </si>
  <si>
    <t>2009423033</t>
  </si>
  <si>
    <t>2,65*4,1+2,0*2,8+1,2*2+1,7*1,7+2,95*4,0+3,08*4+3,5*3,55+0,9*1,68</t>
  </si>
  <si>
    <t>98</t>
  </si>
  <si>
    <t>978013161</t>
  </si>
  <si>
    <t>Otlučení (osekání) vnitřní vápenné nebo vápenocementové omítky stěn v rozsahu přes 30 do 50 %</t>
  </si>
  <si>
    <t>1750911980</t>
  </si>
  <si>
    <t>99</t>
  </si>
  <si>
    <t>978013191</t>
  </si>
  <si>
    <t>Otlučení (osekání) vnitřní vápenné nebo vápenocementové omítky stěn v rozsahu přes 50 do 100 %</t>
  </si>
  <si>
    <t>1019632334</t>
  </si>
  <si>
    <t>2,5*(3,85+3,25+3,25)*2-0,95*2,0*2-0,6*2,5+0,6*2,0*2+0,6*1,2</t>
  </si>
  <si>
    <t>1,05*(2,5+2,65)*0,5*2</t>
  </si>
  <si>
    <t>3,35*(2,5+2,9)*0,5*4-2,25*2,0*2-0,75*(0,15+0,3)+0,3*2,5*2+0,3*2,4+0,5*2,5*4</t>
  </si>
  <si>
    <t>100</t>
  </si>
  <si>
    <t>978015361</t>
  </si>
  <si>
    <t>Otlučení (osekání) vnější vápenné nebo vápenocementové omítky stupně členitosti 1 a 2 v rozsahu přes 40 do 50 %</t>
  </si>
  <si>
    <t>-6583813</t>
  </si>
  <si>
    <t>101</t>
  </si>
  <si>
    <t>978059541</t>
  </si>
  <si>
    <t>Odsekání a odebrání obkladů stěn z vnitřních obkládaček plochy přes 1 m2</t>
  </si>
  <si>
    <t>1774589399</t>
  </si>
  <si>
    <t>(2,15+2,8)*2*1,5-0,7*1,5</t>
  </si>
  <si>
    <t>(0,45+1,83)*1,35</t>
  </si>
  <si>
    <t>(1,68+0,9)*2*1,5-0,6*1,5-0,55*0,45+0,25*0,55*2</t>
  </si>
  <si>
    <t>102</t>
  </si>
  <si>
    <t>985131111</t>
  </si>
  <si>
    <t>Očištění ploch stěn, rubu kleneb a podlah tlakovou vodou</t>
  </si>
  <si>
    <t>334628105</t>
  </si>
  <si>
    <t>18,0*0,5+8,05*0,25+9,95*(0,6+0,25)*0,5</t>
  </si>
  <si>
    <t>2,45*0,25+5*(0,3+0,5)*0,5+0,5*1,15</t>
  </si>
  <si>
    <t>8,6*(0,65+0,5)*0,5</t>
  </si>
  <si>
    <t>103</t>
  </si>
  <si>
    <t>985131311</t>
  </si>
  <si>
    <t>Ruční dočištění ploch stěn, rubu kleneb a podlah ocelových kartáči</t>
  </si>
  <si>
    <t>1809084224</t>
  </si>
  <si>
    <t>Očištění ploch stěn, rubu kleneb a podlah ruční dočištění ocelovými kartáči</t>
  </si>
  <si>
    <t>104</t>
  </si>
  <si>
    <t>985139112</t>
  </si>
  <si>
    <t>Příplatek k očištění ploch za plochu do 10 m2 jednotlivě</t>
  </si>
  <si>
    <t>1810642889</t>
  </si>
  <si>
    <t>105</t>
  </si>
  <si>
    <t>985231111</t>
  </si>
  <si>
    <t>Spárování zdiva aktivovanou maltou spára hl do 40 mm dl do 6 m/m2</t>
  </si>
  <si>
    <t>-1090723027</t>
  </si>
  <si>
    <t>Spárování zdiva hloubky do 40 mm aktivovanou maltou délky spáry na 1 m2 upravované plochy do 6 m</t>
  </si>
  <si>
    <t>106</t>
  </si>
  <si>
    <t>985231112</t>
  </si>
  <si>
    <t>Spárování zdiva aktivovanou maltou spára hl do 40 mm dl přes 6 do 12 m/m2</t>
  </si>
  <si>
    <t>926082651</t>
  </si>
  <si>
    <t>997</t>
  </si>
  <si>
    <t>Přesun sutě</t>
  </si>
  <si>
    <t>107</t>
  </si>
  <si>
    <t>997013152</t>
  </si>
  <si>
    <t>Vnitrostaveništní doprava suti a vybouraných hmot pro budovy v přes 6 do 9 m s omezením mechanizace</t>
  </si>
  <si>
    <t>-1524915929</t>
  </si>
  <si>
    <t>108</t>
  </si>
  <si>
    <t>997013501</t>
  </si>
  <si>
    <t>Odvoz suti a vybouraných hmot na skládku nebo meziskládku do 1 km se složením</t>
  </si>
  <si>
    <t>979917955</t>
  </si>
  <si>
    <t>109</t>
  </si>
  <si>
    <t>997013509</t>
  </si>
  <si>
    <t>Příplatek k odvozu suti a vybouraných hmot na skládku ZKD 1 km přes 1 km</t>
  </si>
  <si>
    <t>1711972860</t>
  </si>
  <si>
    <t>64,672*14 "Přepočtené koeficientem množství</t>
  </si>
  <si>
    <t>110</t>
  </si>
  <si>
    <t>997013631</t>
  </si>
  <si>
    <t>Poplatek za uložení na skládce (skládkovné) stavebního odpadu směsného kód odpadu 17 09 04</t>
  </si>
  <si>
    <t>-1371847446</t>
  </si>
  <si>
    <t>998</t>
  </si>
  <si>
    <t>Přesun hmot</t>
  </si>
  <si>
    <t>111</t>
  </si>
  <si>
    <t>998017002</t>
  </si>
  <si>
    <t>Přesun hmot s omezením mechanizace pro budovy v přes 6 do 12 m</t>
  </si>
  <si>
    <t>1635969333</t>
  </si>
  <si>
    <t>PSV</t>
  </si>
  <si>
    <t>Práce a dodávky PSV</t>
  </si>
  <si>
    <t>711</t>
  </si>
  <si>
    <t>Izolace proti vodě, vlhkosti a plynům</t>
  </si>
  <si>
    <t>112</t>
  </si>
  <si>
    <t>711111001</t>
  </si>
  <si>
    <t>Provedení izolace proti zemní vlhkosti vodorovné za studena nátěrem penetračním</t>
  </si>
  <si>
    <t>-373898321</t>
  </si>
  <si>
    <t>(6,9*4+0,3*1,12)+0,075*(6,9+4,0+0,3)*2</t>
  </si>
  <si>
    <t>113</t>
  </si>
  <si>
    <t>11163150</t>
  </si>
  <si>
    <t>lak penetrační asfaltový</t>
  </si>
  <si>
    <t>1754831155</t>
  </si>
  <si>
    <t>29,616*0,00033 "Přepočtené koeficientem množství</t>
  </si>
  <si>
    <t>114</t>
  </si>
  <si>
    <t>711141559</t>
  </si>
  <si>
    <t>Provedení izolace proti zemní vlhkosti pásy přitavením vodorovné NAIP</t>
  </si>
  <si>
    <t>2025414719</t>
  </si>
  <si>
    <t>115</t>
  </si>
  <si>
    <t>62855002</t>
  </si>
  <si>
    <t>pás asfaltový natavitelný modifikovaný SBS tl 5,0mm s vložkou z polyesterové rohože a spalitelnou PE fólií nebo jemnozrnným minerálním posypem na horním povrchu</t>
  </si>
  <si>
    <t>-788025767</t>
  </si>
  <si>
    <t>29,616*1,1655 "Přepočtené koeficientem množství</t>
  </si>
  <si>
    <t>116</t>
  </si>
  <si>
    <t>711161115</t>
  </si>
  <si>
    <t>Izolace proti zemní vlhkosti nopovou fólií vodorovná, nopek v 20,0 mm, tl do 1,0 mm</t>
  </si>
  <si>
    <t>-462603577</t>
  </si>
  <si>
    <t>(9+10,5+9+1,5)*2,7</t>
  </si>
  <si>
    <t>117</t>
  </si>
  <si>
    <t>711161383</t>
  </si>
  <si>
    <t>Izolace proti zemní vlhkosti nopovou fólií ukončení horní lištou</t>
  </si>
  <si>
    <t>763126722</t>
  </si>
  <si>
    <t>118</t>
  </si>
  <si>
    <t>711161386</t>
  </si>
  <si>
    <t>Izolace proti zemní vlhkosti nopovou fólií připevnění rohové tvarovky</t>
  </si>
  <si>
    <t>-250664159</t>
  </si>
  <si>
    <t>119</t>
  </si>
  <si>
    <t>711161389</t>
  </si>
  <si>
    <t>Izolace proti zemní vlhkosti nopovou fólií utěsnění spár tmelem elastickým</t>
  </si>
  <si>
    <t>760911000</t>
  </si>
  <si>
    <t>120</t>
  </si>
  <si>
    <t>711491272</t>
  </si>
  <si>
    <t>Provedení doplňků izolace proti vodě na ploše svislé z textilií vrstva ochranná</t>
  </si>
  <si>
    <t>-1817547462</t>
  </si>
  <si>
    <t>(9+10,5+9+1,5)*(2*2,7+0,6+1,5)</t>
  </si>
  <si>
    <t>121</t>
  </si>
  <si>
    <t>69311037</t>
  </si>
  <si>
    <t>geotextilie tkaná separační, filtrační, výztužná PP pevnost v tahu 45kN/m</t>
  </si>
  <si>
    <t>-1826264735</t>
  </si>
  <si>
    <t>225*1,05 "Přepočtené koeficientem množství</t>
  </si>
  <si>
    <t>122</t>
  </si>
  <si>
    <t>998711102</t>
  </si>
  <si>
    <t>Přesun hmot tonážní pro izolace proti vodě, vlhkosti a plynům v objektech v přes 6 do 12 m</t>
  </si>
  <si>
    <t>972307258</t>
  </si>
  <si>
    <t>713</t>
  </si>
  <si>
    <t>Izolace tepelné</t>
  </si>
  <si>
    <t>123</t>
  </si>
  <si>
    <t>713111121</t>
  </si>
  <si>
    <t>Montáž izolace tepelné spodem stropů s uchycením drátem rohoží, pásů, dílců, desek</t>
  </si>
  <si>
    <t>-1809999435</t>
  </si>
  <si>
    <t>Montáž tepelné izolace stropů rohožemi, pásy, dílci, deskami, bloky (izolační materiál ve specifikaci) rovných spodem s uchycením (drátem, páskou apod.)</t>
  </si>
  <si>
    <t>124</t>
  </si>
  <si>
    <t>63152098</t>
  </si>
  <si>
    <t>pás tepelně izolační univerzální λ=0,032-0,033 tl 80mm</t>
  </si>
  <si>
    <t>-1551924193</t>
  </si>
  <si>
    <t>58,87*1,05 'Přepočtené koeficientem množství</t>
  </si>
  <si>
    <t>125</t>
  </si>
  <si>
    <t>713121111</t>
  </si>
  <si>
    <t>Montáž izolace tepelné podlah volně kladenými rohožemi, pásy, dílci, deskami 1 vrstva</t>
  </si>
  <si>
    <t>-762258430</t>
  </si>
  <si>
    <t>126</t>
  </si>
  <si>
    <t>28372305</t>
  </si>
  <si>
    <t>deska EPS 100 pro konstrukce s běžným zatížením λ=0,037 tl 50mm</t>
  </si>
  <si>
    <t>-1519726672</t>
  </si>
  <si>
    <t>27,936*1,02 "Přepočtené koeficientem množství</t>
  </si>
  <si>
    <t>127</t>
  </si>
  <si>
    <t>713191132</t>
  </si>
  <si>
    <t>Montáž izolace tepelné podlah, stropů vrchem nebo střech překrytí separační fólií z PE</t>
  </si>
  <si>
    <t>1000294737</t>
  </si>
  <si>
    <t>128</t>
  </si>
  <si>
    <t>28323055</t>
  </si>
  <si>
    <t>fólie PE (500 kg/m3) separační podlahová oddělující tepelnou izolaci tl 0,8mm</t>
  </si>
  <si>
    <t>-895794014</t>
  </si>
  <si>
    <t>27,936*1,1655 "Přepočtené koeficientem množství</t>
  </si>
  <si>
    <t>129</t>
  </si>
  <si>
    <t>998713102</t>
  </si>
  <si>
    <t>Přesun hmot tonážní pro izolace tepelné v objektech v přes 6 do 12 m</t>
  </si>
  <si>
    <t>1089076298</t>
  </si>
  <si>
    <t>721</t>
  </si>
  <si>
    <t>Zdravotechnika - vnitřní kanalizace</t>
  </si>
  <si>
    <t>130</t>
  </si>
  <si>
    <t>721110802</t>
  </si>
  <si>
    <t>Demontáž potrubí kameninové DN do 100</t>
  </si>
  <si>
    <t>-1845632555</t>
  </si>
  <si>
    <t>131</t>
  </si>
  <si>
    <t>721140806</t>
  </si>
  <si>
    <t>Demontáž potrubí litinové DN přes 100 do 200</t>
  </si>
  <si>
    <t>353793569</t>
  </si>
  <si>
    <t>1,5*3</t>
  </si>
  <si>
    <t>722</t>
  </si>
  <si>
    <t>Zdravotechnika - vnitřní vodovod</t>
  </si>
  <si>
    <t>132</t>
  </si>
  <si>
    <t>722130801</t>
  </si>
  <si>
    <t>Demontáž potrubí ocelové pozinkované závitové DN do 25</t>
  </si>
  <si>
    <t>-2140349042</t>
  </si>
  <si>
    <t>725</t>
  </si>
  <si>
    <t>Zdravotechnika - zařizovací předměty</t>
  </si>
  <si>
    <t>133</t>
  </si>
  <si>
    <t>725110811</t>
  </si>
  <si>
    <t>Demontáž klozetů splachovací s nádrží</t>
  </si>
  <si>
    <t>soubor</t>
  </si>
  <si>
    <t>170342658</t>
  </si>
  <si>
    <t>134</t>
  </si>
  <si>
    <t>725210821</t>
  </si>
  <si>
    <t>Demontáž umyvadel bez výtokových armatur</t>
  </si>
  <si>
    <t>363685403</t>
  </si>
  <si>
    <t>135</t>
  </si>
  <si>
    <t>725310823</t>
  </si>
  <si>
    <t>Demontáž dřez jednoduchý vestavěný v kuchyňských sestavách bez výtokových armatur</t>
  </si>
  <si>
    <t>-1817204329</t>
  </si>
  <si>
    <t>136</t>
  </si>
  <si>
    <t>725524800</t>
  </si>
  <si>
    <t>Demontáž koupelnových kamen uhelných</t>
  </si>
  <si>
    <t>-580267494</t>
  </si>
  <si>
    <t>762</t>
  </si>
  <si>
    <t>Konstrukce tesařské</t>
  </si>
  <si>
    <t>137</t>
  </si>
  <si>
    <t>762081410</t>
  </si>
  <si>
    <t>Vícestranné hoblování hraněného řeziva na staveništi</t>
  </si>
  <si>
    <t>-613365196</t>
  </si>
  <si>
    <t>(3,9+5,54)*2*(0,12+0,16)*2</t>
  </si>
  <si>
    <t>2,5*11*(0,12+0,16)*2+(0,16+0,18)*2*9,8</t>
  </si>
  <si>
    <t>26*(0,12+0,16)*2</t>
  </si>
  <si>
    <t>138</t>
  </si>
  <si>
    <t>762082530</t>
  </si>
  <si>
    <t>Provedení tesařského profilování zhlaví trámu jednoduchý vnitřní jeden a půloblouk pl přes 160 do 320 cm2</t>
  </si>
  <si>
    <t>1818197190</t>
  </si>
  <si>
    <t>139</t>
  </si>
  <si>
    <t>762331931</t>
  </si>
  <si>
    <t>Vyřezání části střešní vazby průřezové pl řeziva přes 224 do 288 cm2 dl do 3 m</t>
  </si>
  <si>
    <t>1267135204</t>
  </si>
  <si>
    <t>2,0+10*2,5+7*1,5+16*1,5</t>
  </si>
  <si>
    <t>140</t>
  </si>
  <si>
    <t>762331932</t>
  </si>
  <si>
    <t>Vyřezání části střešní vazby průřezové pl řeziva přes 224 do 288 cm2 dl přes 3 do 5 m</t>
  </si>
  <si>
    <t>-1355839085</t>
  </si>
  <si>
    <t>2*3,9+3,9*3</t>
  </si>
  <si>
    <t>141</t>
  </si>
  <si>
    <t>762331933</t>
  </si>
  <si>
    <t>Vyřezání části střešní vazby průřezové pl řeziva přes 224 do 288 cm2 dl přes 5 do 8 m</t>
  </si>
  <si>
    <t>-165002734</t>
  </si>
  <si>
    <t>2*5,54</t>
  </si>
  <si>
    <t>142</t>
  </si>
  <si>
    <t>762331944</t>
  </si>
  <si>
    <t>Vyřezání části střešní vazby průřezové pl řeziva přes 288 do 450 cm2 dl přes 8 m</t>
  </si>
  <si>
    <t>-1207843868</t>
  </si>
  <si>
    <t>143</t>
  </si>
  <si>
    <t>762332923</t>
  </si>
  <si>
    <t>Doplnění části střešní vazby hranoly průřezové pl přes 224 do 288 cm2 včetně materiálu</t>
  </si>
  <si>
    <t>227368202</t>
  </si>
  <si>
    <t>10*2,5+2*(3,9+5,54)+3,9*3+7*1,5+16*1,5</t>
  </si>
  <si>
    <t>144</t>
  </si>
  <si>
    <t>762332924</t>
  </si>
  <si>
    <t>Doplnění části střešní vazby hranoly průřezové pl přes 288 do 450 cm2 včetně materiálu</t>
  </si>
  <si>
    <t>660999086</t>
  </si>
  <si>
    <t>145</t>
  </si>
  <si>
    <t>762341260</t>
  </si>
  <si>
    <t>Montáž bednění střech rovných a šikmých sklonu do 60° z palubek</t>
  </si>
  <si>
    <t>-230763990</t>
  </si>
  <si>
    <t>5,54*0,8*4+3,9*0,8*2+11,2*2,25</t>
  </si>
  <si>
    <t>0,8*10,2+(2,45+1,15)*0,85+0,95*8,6</t>
  </si>
  <si>
    <t>146</t>
  </si>
  <si>
    <t>61191173</t>
  </si>
  <si>
    <t>palubky obkladové smrk profil klasický 19x121mm jakost A/B</t>
  </si>
  <si>
    <t>366033040</t>
  </si>
  <si>
    <t>68,558*1,1 "Přepočtené koeficientem množství</t>
  </si>
  <si>
    <t>147</t>
  </si>
  <si>
    <t>762342214</t>
  </si>
  <si>
    <t>Montáž laťování na střechách jednoduchých sklonu do 60° osové vzdálenosti přes 150 do 360 mm</t>
  </si>
  <si>
    <t>1198235893</t>
  </si>
  <si>
    <t>5,65*10,2+1,8*10,2+3,96*(2,4+5,75)*0,5+3,96*(4,45+1,1)*0,5</t>
  </si>
  <si>
    <t>(10,15+13,5)*0,5*3,96</t>
  </si>
  <si>
    <t>5,52*11+2,55*3,1*0,5</t>
  </si>
  <si>
    <t>148</t>
  </si>
  <si>
    <t>60514106</t>
  </si>
  <si>
    <t>řezivo jehličnaté lať pevnostní třída S10-13 průřez 40x60mm</t>
  </si>
  <si>
    <t>-681264075</t>
  </si>
  <si>
    <t>214,616*4*1,1*0,04*0,06</t>
  </si>
  <si>
    <t>149</t>
  </si>
  <si>
    <t>762342511</t>
  </si>
  <si>
    <t>Montáž kontralatí na podklad bez tepelné izolace</t>
  </si>
  <si>
    <t>-1219571092</t>
  </si>
  <si>
    <t>5,54*(8*2+5)+2,75*2+4,1*2</t>
  </si>
  <si>
    <t>3,9*11*2+11*1,7+6*2,1</t>
  </si>
  <si>
    <t>150</t>
  </si>
  <si>
    <t>-75387245</t>
  </si>
  <si>
    <t>247,140*1,1*0,04*0,06</t>
  </si>
  <si>
    <t>151</t>
  </si>
  <si>
    <t>762343811</t>
  </si>
  <si>
    <t>Demontáž bednění okapů a štítových říms z prken</t>
  </si>
  <si>
    <t>-716208261</t>
  </si>
  <si>
    <t>5,54*0,8*4+3,9*0,8*2+10,2*2,25</t>
  </si>
  <si>
    <t>152</t>
  </si>
  <si>
    <t>762346811</t>
  </si>
  <si>
    <t>Demontáž laťování střech k dalšímu použití z latí osové vzdálenosti do 0,22 m</t>
  </si>
  <si>
    <t>-1938023858</t>
  </si>
  <si>
    <t>3,96*1,1+5,52*9,88+2,55*3,1*0,5</t>
  </si>
  <si>
    <t>153</t>
  </si>
  <si>
    <t>762395000</t>
  </si>
  <si>
    <t>Spojovací prostředky krovů, bednění, laťování, nadstřešních konstrukcí</t>
  </si>
  <si>
    <t>-420279216</t>
  </si>
  <si>
    <t>2,266+0,652+90,08*0,12*0,16+9,2*0,18*0,24</t>
  </si>
  <si>
    <t>154</t>
  </si>
  <si>
    <t>762842121</t>
  </si>
  <si>
    <t>Montáž podbíjení střech šikmých vnějšího přesahu š do 0,8 m z hoblovaných prken na sraz</t>
  </si>
  <si>
    <t>-1571313108</t>
  </si>
  <si>
    <t>Montáž podbíjení střech šikmých, vnějšího přesahu šířky do 0,8 m (pouze pro prkna přibíjená rovnoběžně s krokvemi) z hoblovaných prken na sraz</t>
  </si>
  <si>
    <t>155</t>
  </si>
  <si>
    <t>60515111</t>
  </si>
  <si>
    <t>řezivo jehličnaté boční prkno 20-30mm</t>
  </si>
  <si>
    <t>572950205</t>
  </si>
  <si>
    <t>54,00*0,14*0,025</t>
  </si>
  <si>
    <t>156</t>
  </si>
  <si>
    <t>998762102</t>
  </si>
  <si>
    <t>Přesun hmot tonážní pro kce tesařské v objektech v přes 6 do 12 m</t>
  </si>
  <si>
    <t>107375904</t>
  </si>
  <si>
    <t>763</t>
  </si>
  <si>
    <t>Konstrukce suché výstavby</t>
  </si>
  <si>
    <t>157</t>
  </si>
  <si>
    <t>763131431</t>
  </si>
  <si>
    <t>SDK podhled deska 1xDF 12,5 bez izolace dvouvrstvá spodní kce profil CD+UD REI do 90</t>
  </si>
  <si>
    <t>1470230094</t>
  </si>
  <si>
    <t>5,3*0,9</t>
  </si>
  <si>
    <t>158</t>
  </si>
  <si>
    <t>763131471</t>
  </si>
  <si>
    <t>SDK podhled deska 1xDFH2 12,5 bez izolace dvouvrstvá spodní kce profil CD+UD REI do 90</t>
  </si>
  <si>
    <t>-1776423636</t>
  </si>
  <si>
    <t>159</t>
  </si>
  <si>
    <t>763131751</t>
  </si>
  <si>
    <t>Montáž parotěsné zábrany do SDK podhledu</t>
  </si>
  <si>
    <t>-1496998968</t>
  </si>
  <si>
    <t>Podhled ze sádrokartonových desek ostatní práce a konstrukce na podhledech ze sádrokartonových desek montáž parotěsné zábrany</t>
  </si>
  <si>
    <t>160</t>
  </si>
  <si>
    <t>28329274</t>
  </si>
  <si>
    <t>fólie PE vyztužená pro parotěsnou vrstvu (reakce na oheň - třída E) 110g/m2</t>
  </si>
  <si>
    <t>-1196389064</t>
  </si>
  <si>
    <t>59,776*1,15 'Přepočtené koeficientem množství</t>
  </si>
  <si>
    <t>161</t>
  </si>
  <si>
    <t>763164657</t>
  </si>
  <si>
    <t>SDK obklad kcí tvaru U š přes 1,2 m desky 2xDF 12,5</t>
  </si>
  <si>
    <t>-1507002271</t>
  </si>
  <si>
    <t>(0,15*0,6*4+0,6*0,6)*8</t>
  </si>
  <si>
    <t>162</t>
  </si>
  <si>
    <t>763431031</t>
  </si>
  <si>
    <t>Montáž minerálního podhledu s vyjímatelnými panely na zavěšený skrytý rošt</t>
  </si>
  <si>
    <t>1024158047</t>
  </si>
  <si>
    <t>163</t>
  </si>
  <si>
    <t>59030583</t>
  </si>
  <si>
    <t>podhled kazetový bez děrování, skrytá hrana tl 10 mm 600x600mm</t>
  </si>
  <si>
    <t>-676473569</t>
  </si>
  <si>
    <t>Poznámka k položce:_x000d_
Protipožární dle PBŘ</t>
  </si>
  <si>
    <t>59,776*1,05 "Přepočtené koeficientem množství</t>
  </si>
  <si>
    <t>62,765*1,05 'Přepočtené koeficientem množství</t>
  </si>
  <si>
    <t>164</t>
  </si>
  <si>
    <t>763431201</t>
  </si>
  <si>
    <t>Napojení minerálního podhledu na stěnu obvodovou lištou</t>
  </si>
  <si>
    <t>346748278</t>
  </si>
  <si>
    <t>(2,65+4,1)*2</t>
  </si>
  <si>
    <t>(1,15+2,0)*2+(1,7+1,7)*2+(1,12+3,3)*2+(3,5+3,55)*2+(4,0+6,9)*2</t>
  </si>
  <si>
    <t>165</t>
  </si>
  <si>
    <t>998763302</t>
  </si>
  <si>
    <t>Přesun hmot tonážní pro sádrokartonové konstrukce v objektech v přes 6 do 12 m</t>
  </si>
  <si>
    <t>933846790</t>
  </si>
  <si>
    <t>764</t>
  </si>
  <si>
    <t>Konstrukce klempířské</t>
  </si>
  <si>
    <t>166</t>
  </si>
  <si>
    <t>764001801</t>
  </si>
  <si>
    <t>Demontáž podkladního plechu do suti</t>
  </si>
  <si>
    <t>1548781680</t>
  </si>
  <si>
    <t>10,15+9,88+1,1+2,4+1,1+10,2</t>
  </si>
  <si>
    <t>167</t>
  </si>
  <si>
    <t>764001891</t>
  </si>
  <si>
    <t>Demontáž úžlabí do suti</t>
  </si>
  <si>
    <t>1617045021</t>
  </si>
  <si>
    <t>4*2</t>
  </si>
  <si>
    <t>168</t>
  </si>
  <si>
    <t>764002801</t>
  </si>
  <si>
    <t>Demontáž závětrné lišty do suti</t>
  </si>
  <si>
    <t>1085139784</t>
  </si>
  <si>
    <t>5,65*2*2+3,96+5,52</t>
  </si>
  <si>
    <t>169</t>
  </si>
  <si>
    <t>764002821</t>
  </si>
  <si>
    <t>Demontáž střešního výlezu do suti</t>
  </si>
  <si>
    <t>-1882976918</t>
  </si>
  <si>
    <t>170</t>
  </si>
  <si>
    <t>764002851</t>
  </si>
  <si>
    <t>Demontáž oplechování parapetů do suti</t>
  </si>
  <si>
    <t>1673589764</t>
  </si>
  <si>
    <t>1,1*2+1,2*3+1,15+0,45+1,2+1,2*2+0,45+1,2</t>
  </si>
  <si>
    <t>171</t>
  </si>
  <si>
    <t>764003801</t>
  </si>
  <si>
    <t>Demontáž lemování trub, konzol, držáků, ventilačních nástavců a jiných kusových prvků do suti</t>
  </si>
  <si>
    <t>1698259458</t>
  </si>
  <si>
    <t>172</t>
  </si>
  <si>
    <t>764004801</t>
  </si>
  <si>
    <t>Demontáž podokapního žlabu do suti</t>
  </si>
  <si>
    <t>481379738</t>
  </si>
  <si>
    <t>2,4+1,0+10,2+10,15+9,88</t>
  </si>
  <si>
    <t>173</t>
  </si>
  <si>
    <t>764004821</t>
  </si>
  <si>
    <t>Demontáž nástřešního žlabu do suti</t>
  </si>
  <si>
    <t>705945465</t>
  </si>
  <si>
    <t>174</t>
  </si>
  <si>
    <t>764004861</t>
  </si>
  <si>
    <t>Demontáž svodu do suti</t>
  </si>
  <si>
    <t>-2091475699</t>
  </si>
  <si>
    <t>3*3,75</t>
  </si>
  <si>
    <t>175</t>
  </si>
  <si>
    <t>764212613</t>
  </si>
  <si>
    <t>Oplechování úžlabí systémovým úžlabním plechem Pz s povrchovou úpravou rš 725 mm</t>
  </si>
  <si>
    <t>1732653029</t>
  </si>
  <si>
    <t>176</t>
  </si>
  <si>
    <t>764216644</t>
  </si>
  <si>
    <t>Oplechování rovných parapetů celoplošně lepené z Pz s povrchovou úpravou rš 330 mm</t>
  </si>
  <si>
    <t>661984472</t>
  </si>
  <si>
    <t>177</t>
  </si>
  <si>
    <t>764311604</t>
  </si>
  <si>
    <t>Lemování rovných zdí střech s krytinou prejzovou nebo vlnitou z Pz s povrchovou úpravou rš 330 mm</t>
  </si>
  <si>
    <t>-1591378211</t>
  </si>
  <si>
    <t>178</t>
  </si>
  <si>
    <t>764511602</t>
  </si>
  <si>
    <t>Žlab podokapní půlkruhový z Pz s povrchovou úpravou rš 330 mm</t>
  </si>
  <si>
    <t>-982018443</t>
  </si>
  <si>
    <t>2,4+1,0+10,2+10,15+10,9</t>
  </si>
  <si>
    <t>179</t>
  </si>
  <si>
    <t>764511622</t>
  </si>
  <si>
    <t>Roh nebo kout půlkruhového podokapního žlabu z Pz s povrchovou úpravou rš 330 mm</t>
  </si>
  <si>
    <t>-129348369</t>
  </si>
  <si>
    <t>180</t>
  </si>
  <si>
    <t>764511642</t>
  </si>
  <si>
    <t>Kotlík oválný (trychtýřový) pro podokapní žlaby z Pz s povrchovou úpravou 330/100 mm</t>
  </si>
  <si>
    <t>815708198</t>
  </si>
  <si>
    <t>181</t>
  </si>
  <si>
    <t>764518622</t>
  </si>
  <si>
    <t>Svody kruhové včetně objímek, kolen, odskoků z Pz s povrchovou úpravou průměru 100 mm</t>
  </si>
  <si>
    <t>-430623872</t>
  </si>
  <si>
    <t>3*4,25</t>
  </si>
  <si>
    <t>182</t>
  </si>
  <si>
    <t>998764102</t>
  </si>
  <si>
    <t>Přesun hmot tonážní pro konstrukce klempířské v objektech v přes 6 do 12 m</t>
  </si>
  <si>
    <t>1215950710</t>
  </si>
  <si>
    <t>765</t>
  </si>
  <si>
    <t>Krytina skládaná</t>
  </si>
  <si>
    <t>183</t>
  </si>
  <si>
    <t>765111102</t>
  </si>
  <si>
    <t>Montáž krytiny keramické hladké sklonu do 30° na sucho přes 32 do 40 ks/m2 šupinové krytí</t>
  </si>
  <si>
    <t>1308637299</t>
  </si>
  <si>
    <t>184</t>
  </si>
  <si>
    <t>59660683</t>
  </si>
  <si>
    <t>taška bobrovka engoba základní kulatý řez</t>
  </si>
  <si>
    <t>-351166484</t>
  </si>
  <si>
    <t>214,616*39,14 "Přepočtené koeficientem množství</t>
  </si>
  <si>
    <t>185</t>
  </si>
  <si>
    <t>765111203</t>
  </si>
  <si>
    <t>Montáž krytiny keramické okapní jednoduchá větrací mřížka</t>
  </si>
  <si>
    <t>1838650889</t>
  </si>
  <si>
    <t>186</t>
  </si>
  <si>
    <t>59660202</t>
  </si>
  <si>
    <t>mřížka ochranná větrací jednoduchá š 55mm</t>
  </si>
  <si>
    <t>-211440436</t>
  </si>
  <si>
    <t>187</t>
  </si>
  <si>
    <t>765111253</t>
  </si>
  <si>
    <t>Montáž krytiny keramické hřeben na sucho s podhřebenovou střešní taškou</t>
  </si>
  <si>
    <t>626327396</t>
  </si>
  <si>
    <t>10,2+13,5</t>
  </si>
  <si>
    <t>188</t>
  </si>
  <si>
    <t>59660806</t>
  </si>
  <si>
    <t>hřebenáč drážkový keramický š 210mm engoba</t>
  </si>
  <si>
    <t>1567057979</t>
  </si>
  <si>
    <t>23,7*3,2445 "Přepočtené koeficientem množství</t>
  </si>
  <si>
    <t>189</t>
  </si>
  <si>
    <t>765111303</t>
  </si>
  <si>
    <t>Montáž krytiny keramické úžlabí průběžné na plech do malty</t>
  </si>
  <si>
    <t>-1613204363</t>
  </si>
  <si>
    <t>190</t>
  </si>
  <si>
    <t>765111352</t>
  </si>
  <si>
    <t>Montáž krytiny keramické štítové hrany na sucho závětrnou lištou</t>
  </si>
  <si>
    <t>-745569671</t>
  </si>
  <si>
    <t>191</t>
  </si>
  <si>
    <t>765111503</t>
  </si>
  <si>
    <t>Příplatek k montáži krytiny keramické za připevňovací prostředky za sklon přes 30° do 40°</t>
  </si>
  <si>
    <t>1100261410</t>
  </si>
  <si>
    <t>214,616</t>
  </si>
  <si>
    <t>192</t>
  </si>
  <si>
    <t>765111821</t>
  </si>
  <si>
    <t>Demontáž krytiny keramické hladké sklonu do 30° na sucho do suti</t>
  </si>
  <si>
    <t>1948343974</t>
  </si>
  <si>
    <t>193</t>
  </si>
  <si>
    <t>765111831</t>
  </si>
  <si>
    <t>Příplatek k demontáži krytiny keramické hladké do suti za sklon přes 30°</t>
  </si>
  <si>
    <t>-754048935</t>
  </si>
  <si>
    <t>194</t>
  </si>
  <si>
    <t>765111865</t>
  </si>
  <si>
    <t>Demontáž krytiny keramické hřebenů a nároží sklonu do 30° se zvětralou maltou do suti</t>
  </si>
  <si>
    <t>955796277</t>
  </si>
  <si>
    <t>10,5+13,5</t>
  </si>
  <si>
    <t>195</t>
  </si>
  <si>
    <t>765111881</t>
  </si>
  <si>
    <t>Příplatek k demontáži krytiny keramické hřebenů a nároží z prejzů do suti za sklon přes 30°</t>
  </si>
  <si>
    <t>-546669769</t>
  </si>
  <si>
    <t>196</t>
  </si>
  <si>
    <t>765115021</t>
  </si>
  <si>
    <t>Montáž keramické speciální tašky (větrací, protisněhové, prostupové) bobrovky na sucho</t>
  </si>
  <si>
    <t>-147678054</t>
  </si>
  <si>
    <t>2,15*42</t>
  </si>
  <si>
    <t>197</t>
  </si>
  <si>
    <t>59660026</t>
  </si>
  <si>
    <t>taška bobrovka režná větrací</t>
  </si>
  <si>
    <t>1180638898</t>
  </si>
  <si>
    <t>90,3*1,03 "Přepočtené koeficientem množství</t>
  </si>
  <si>
    <t>198</t>
  </si>
  <si>
    <t>765115201</t>
  </si>
  <si>
    <t>Montáž nástavce pro anténu pro keramickou krytinu</t>
  </si>
  <si>
    <t>-1163582161</t>
  </si>
  <si>
    <t>199</t>
  </si>
  <si>
    <t>59660254</t>
  </si>
  <si>
    <t>nástavec pro anténu kovový D 28-74mm</t>
  </si>
  <si>
    <t>-868837878</t>
  </si>
  <si>
    <t>200</t>
  </si>
  <si>
    <t>59660252</t>
  </si>
  <si>
    <t>taška prostupová kovová pro keramickou hladkou krytinu</t>
  </si>
  <si>
    <t>968101250</t>
  </si>
  <si>
    <t>201</t>
  </si>
  <si>
    <t>765115202</t>
  </si>
  <si>
    <t>Montáž nástavce pro odvětrání kanalizace pro keramickou krytinu</t>
  </si>
  <si>
    <t>-1164178309</t>
  </si>
  <si>
    <t>202</t>
  </si>
  <si>
    <t>59660255</t>
  </si>
  <si>
    <t>nástavec odvětrání kovový D 125mm</t>
  </si>
  <si>
    <t>-767143158</t>
  </si>
  <si>
    <t>203</t>
  </si>
  <si>
    <t>59660256</t>
  </si>
  <si>
    <t>flexi hadice D 125mm</t>
  </si>
  <si>
    <t>2100894408</t>
  </si>
  <si>
    <t>204</t>
  </si>
  <si>
    <t>765115251</t>
  </si>
  <si>
    <t>Montáž držáku hromosvodu na tašku keramické krytiny</t>
  </si>
  <si>
    <t>291004063</t>
  </si>
  <si>
    <t>205</t>
  </si>
  <si>
    <t>59660650</t>
  </si>
  <si>
    <t>držák Pz hromosvodu na tašky pálené drážkové krytiny</t>
  </si>
  <si>
    <t>-1984783199</t>
  </si>
  <si>
    <t>206</t>
  </si>
  <si>
    <t>765115252</t>
  </si>
  <si>
    <t>Montáž držáku hromosvodu na hřeben keramické krytiny</t>
  </si>
  <si>
    <t>-1073376512</t>
  </si>
  <si>
    <t>5+7</t>
  </si>
  <si>
    <t>207</t>
  </si>
  <si>
    <t>59660654</t>
  </si>
  <si>
    <t>držák hromosvodu Pz na hřebenáč</t>
  </si>
  <si>
    <t>849560777</t>
  </si>
  <si>
    <t>208</t>
  </si>
  <si>
    <t>765115302</t>
  </si>
  <si>
    <t>Montáž střešního výlezu pl jednotlivě přes 0,25 m2 pro keramickou krytinu</t>
  </si>
  <si>
    <t>1271497687</t>
  </si>
  <si>
    <t>209</t>
  </si>
  <si>
    <t>61140606</t>
  </si>
  <si>
    <t>výlez střešní pro sklon střechy 20-65° 46x61cm</t>
  </si>
  <si>
    <t>-1653402194</t>
  </si>
  <si>
    <t>210</t>
  </si>
  <si>
    <t>765115352</t>
  </si>
  <si>
    <t>Montáž střešní stoupací plošiny d přes 400 do 800 mm pro keramickou krytinu</t>
  </si>
  <si>
    <t>-526541508</t>
  </si>
  <si>
    <t>211</t>
  </si>
  <si>
    <t>59660007</t>
  </si>
  <si>
    <t>stoupací komplet rovný pro keramickou krytinu rošt š 250mm d 800mm</t>
  </si>
  <si>
    <t>sada</t>
  </si>
  <si>
    <t>1379193120</t>
  </si>
  <si>
    <t>212</t>
  </si>
  <si>
    <t>765115403</t>
  </si>
  <si>
    <t>Montáž mříže sněholamu pro keramickou krytinu</t>
  </si>
  <si>
    <t>-1258950902</t>
  </si>
  <si>
    <t>213</t>
  </si>
  <si>
    <t>59660033</t>
  </si>
  <si>
    <t>komplet protisněhový (4x držák mříže, sněhová mříž d 3000mm, 2x spojka mříže)</t>
  </si>
  <si>
    <t>1590535598</t>
  </si>
  <si>
    <t>15*1,03 "Přepočtené koeficientem množství</t>
  </si>
  <si>
    <t>214</t>
  </si>
  <si>
    <t>765115451</t>
  </si>
  <si>
    <t>Zabarvení řezu pro krytinu</t>
  </si>
  <si>
    <t>-804763145</t>
  </si>
  <si>
    <t>2*4*2</t>
  </si>
  <si>
    <t>215</t>
  </si>
  <si>
    <t>765191021</t>
  </si>
  <si>
    <t>Montáž pojistné hydroizolační nebo parotěsné fólie kladené ve sklonu přes 20° s lepenými spoji na krokve</t>
  </si>
  <si>
    <t>1844996101</t>
  </si>
  <si>
    <t>216</t>
  </si>
  <si>
    <t>28329036</t>
  </si>
  <si>
    <t>fólie kontaktní difuzně propustná pro doplňkovou hydroizolační vrstvu, třívrstvá mikroporézní PP 150g/m2 s integrovanou samolepící páskou</t>
  </si>
  <si>
    <t>858208049</t>
  </si>
  <si>
    <t>214,616*1,1 "Přepočtené koeficientem množství</t>
  </si>
  <si>
    <t>217</t>
  </si>
  <si>
    <t>765191031</t>
  </si>
  <si>
    <t>Lepení těsnících pásků pod kontralatě</t>
  </si>
  <si>
    <t>-1165024637</t>
  </si>
  <si>
    <t>(5,45+3,9)*13+5,65*13</t>
  </si>
  <si>
    <t>218</t>
  </si>
  <si>
    <t>28329303</t>
  </si>
  <si>
    <t>páska těsnící jednostranně lepící butylkaučuková pod kontralatě š 50mm</t>
  </si>
  <si>
    <t>733310950</t>
  </si>
  <si>
    <t>195*1,1 "Přepočtené koeficientem množství</t>
  </si>
  <si>
    <t>219</t>
  </si>
  <si>
    <t>998765102</t>
  </si>
  <si>
    <t>Přesun hmot tonážní pro krytiny skládané v objektech v přes 6 do 12 m</t>
  </si>
  <si>
    <t>-2073256465</t>
  </si>
  <si>
    <t>766</t>
  </si>
  <si>
    <t>Konstrukce truhlářské</t>
  </si>
  <si>
    <t>220</t>
  </si>
  <si>
    <t>766621501</t>
  </si>
  <si>
    <t>Montáž dřevěných oken plochy přes 1 m2 podávacích horizontálně posuvných ve vodícím rámu na zdi</t>
  </si>
  <si>
    <t>1803203120</t>
  </si>
  <si>
    <t>0,95*1,25</t>
  </si>
  <si>
    <t>221</t>
  </si>
  <si>
    <t>61130523</t>
  </si>
  <si>
    <t>okno dřevěvé podávací 950*1250 mm</t>
  </si>
  <si>
    <t>-1217936052</t>
  </si>
  <si>
    <t>222</t>
  </si>
  <si>
    <t>766660171</t>
  </si>
  <si>
    <t>Montáž dveřních křídel otvíravých jednokřídlových š do 0,8 m do obložkové zárubně</t>
  </si>
  <si>
    <t>-1557063182</t>
  </si>
  <si>
    <t>1+1+1+2</t>
  </si>
  <si>
    <t>223</t>
  </si>
  <si>
    <t>61162000</t>
  </si>
  <si>
    <t>dveře jednokřídlé dřevotřískové povrch dýhovaný plné 600x1970-2100mm</t>
  </si>
  <si>
    <t>-572891298</t>
  </si>
  <si>
    <t>224</t>
  </si>
  <si>
    <t>61162001</t>
  </si>
  <si>
    <t>dveře jednokřídlé dřevotřískové povrch dýhovaný plné 700x1970-2100mm</t>
  </si>
  <si>
    <t>-2043461566</t>
  </si>
  <si>
    <t>1+2</t>
  </si>
  <si>
    <t>225</t>
  </si>
  <si>
    <t>61162002</t>
  </si>
  <si>
    <t>dveře jednokřídlé dřevotřískové povrch dýhovaný plné 800x1970-2100mm</t>
  </si>
  <si>
    <t>-915986616</t>
  </si>
  <si>
    <t>226</t>
  </si>
  <si>
    <t>766660173</t>
  </si>
  <si>
    <t>Montáž dveřních křídel otvíravých dvoukřídlových š do 1,45 m do obložkové zárubně</t>
  </si>
  <si>
    <t>-1620981179</t>
  </si>
  <si>
    <t>227</t>
  </si>
  <si>
    <t>61162114</t>
  </si>
  <si>
    <t>dveře dvoukřídlé dřevotřískové povrch laminátový plné 1250x1970-2100mm</t>
  </si>
  <si>
    <t>-1512068894</t>
  </si>
  <si>
    <t>228</t>
  </si>
  <si>
    <t>766660181</t>
  </si>
  <si>
    <t>Montáž dveřních křídel otvíravých jednokřídlových š do 0,8 m požárních do obložkové zárubně</t>
  </si>
  <si>
    <t>-8462060</t>
  </si>
  <si>
    <t>229</t>
  </si>
  <si>
    <t>61161025</t>
  </si>
  <si>
    <t>dveře jednokřídlé dřevotřískové protipožární EI (EW) 30 D3 povrch lakovaný plné 700x1970-2100mm</t>
  </si>
  <si>
    <t>922055678</t>
  </si>
  <si>
    <t>230</t>
  </si>
  <si>
    <t>766660728</t>
  </si>
  <si>
    <t>Montáž dveřního interiérového kování - zámku</t>
  </si>
  <si>
    <t>-301167399</t>
  </si>
  <si>
    <t>231</t>
  </si>
  <si>
    <t>54924003</t>
  </si>
  <si>
    <t>zámek zadlabací 190/140 /20 P WC6</t>
  </si>
  <si>
    <t>-1038282225</t>
  </si>
  <si>
    <t>232</t>
  </si>
  <si>
    <t>54924004</t>
  </si>
  <si>
    <t>zámek zadlabací 190/140/20 L cylinder</t>
  </si>
  <si>
    <t>-584219194</t>
  </si>
  <si>
    <t>233</t>
  </si>
  <si>
    <t>54964150</t>
  </si>
  <si>
    <t>vložka zámková cylindrická oboustranná+4 klíče</t>
  </si>
  <si>
    <t>927225070</t>
  </si>
  <si>
    <t>234</t>
  </si>
  <si>
    <t>766660729</t>
  </si>
  <si>
    <t>Montáž dveřního interiérového kování - štítku s klikou</t>
  </si>
  <si>
    <t>-830776451</t>
  </si>
  <si>
    <t>235</t>
  </si>
  <si>
    <t>54914620</t>
  </si>
  <si>
    <t>kování dveřní vrchní klika včetně rozet a montážního materiálu R PZ nerez PK</t>
  </si>
  <si>
    <t>401426423</t>
  </si>
  <si>
    <t>236</t>
  </si>
  <si>
    <t>766682111</t>
  </si>
  <si>
    <t>Montáž zárubní obložkových pro dveře jednokřídlové tl stěny do 170 mm</t>
  </si>
  <si>
    <t>-1635827404</t>
  </si>
  <si>
    <t>1+1+1+1+1+2</t>
  </si>
  <si>
    <t>237</t>
  </si>
  <si>
    <t>61182307</t>
  </si>
  <si>
    <t>zárubeň jednokřídlá obložková s laminátovým povrchem tl stěny 60-150mm rozměru 600-1100/1970, 2100mm</t>
  </si>
  <si>
    <t>-56879811</t>
  </si>
  <si>
    <t>238</t>
  </si>
  <si>
    <t>766682123</t>
  </si>
  <si>
    <t>Montáž zárubní obložkových pro dveře dvoukřídlové tl stěny přes 350 mm</t>
  </si>
  <si>
    <t>2098018716</t>
  </si>
  <si>
    <t>239</t>
  </si>
  <si>
    <t>61181109</t>
  </si>
  <si>
    <t>zárubeň dvoukřídlá obložková s dýhovaným povrchem tl stěny 260-350mm rozměru 1250-1850/1970mm</t>
  </si>
  <si>
    <t>146172946</t>
  </si>
  <si>
    <t>240</t>
  </si>
  <si>
    <t>766682211</t>
  </si>
  <si>
    <t>Montáž zárubní obložkových protipožárních pro dveře jednokřídlové tl stěny do 170 mm</t>
  </si>
  <si>
    <t>-1000721751</t>
  </si>
  <si>
    <t>241</t>
  </si>
  <si>
    <t>61182318</t>
  </si>
  <si>
    <t>zárubeň jednokřídlá obložková s laminátovým povrchem a protipožární úpravou tl stěny 60-150mm rozměru 600-1100/1970, 2100mm</t>
  </si>
  <si>
    <t>-1006501453</t>
  </si>
  <si>
    <t>242</t>
  </si>
  <si>
    <t>766694121</t>
  </si>
  <si>
    <t>Montáž parapetních desek dřevěných nebo plastových š přes 30 cm dl do 1,0 m</t>
  </si>
  <si>
    <t>-121030583</t>
  </si>
  <si>
    <t>243</t>
  </si>
  <si>
    <t>61140083</t>
  </si>
  <si>
    <t>parapet plastový vnitřní – š 500mm, barva bílá</t>
  </si>
  <si>
    <t>-1608832780</t>
  </si>
  <si>
    <t>244</t>
  </si>
  <si>
    <t>766811111</t>
  </si>
  <si>
    <t>Montáž korpusu kuchyňských skříněk spodních na stěnu š do 600 mm</t>
  </si>
  <si>
    <t>1127749804</t>
  </si>
  <si>
    <t>245</t>
  </si>
  <si>
    <t>766811151</t>
  </si>
  <si>
    <t>Montáž korpusu kuchyňských skříněk horních na stěnu š do 600 mm</t>
  </si>
  <si>
    <t>787456342</t>
  </si>
  <si>
    <t>246</t>
  </si>
  <si>
    <t>55111985</t>
  </si>
  <si>
    <t>kuchyňská linka dl. 3,5 m, včetně sporáku, dřezu a digestoře</t>
  </si>
  <si>
    <t>-1667309970</t>
  </si>
  <si>
    <t>Kuchyňská linka dl.2x1,7 m</t>
  </si>
  <si>
    <t>247</t>
  </si>
  <si>
    <t>766812840</t>
  </si>
  <si>
    <t>Demontáž kuchyňských linek dřevěných nebo kovových dl přes 1,8 do 2,1 m</t>
  </si>
  <si>
    <t>433017914</t>
  </si>
  <si>
    <t>248</t>
  </si>
  <si>
    <t>998766102</t>
  </si>
  <si>
    <t>Přesun hmot tonážní pro kce truhlářské v objektech v přes 6 do 12 m</t>
  </si>
  <si>
    <t>1902454011</t>
  </si>
  <si>
    <t>767</t>
  </si>
  <si>
    <t>Konstrukce zámečnické</t>
  </si>
  <si>
    <t>249</t>
  </si>
  <si>
    <t>767610111</t>
  </si>
  <si>
    <t>Montáž oken kovových jednoduchých pevných do panelů nebo ocelové konstrukce pl do 0,6 m2</t>
  </si>
  <si>
    <t>-666660216</t>
  </si>
  <si>
    <t>250</t>
  </si>
  <si>
    <t>55340001</t>
  </si>
  <si>
    <t>okno s rámem 750*300 mm - výplň tahokov, rám L profil - žár.pozinkováno - ozn.Z1</t>
  </si>
  <si>
    <t>-1000582506</t>
  </si>
  <si>
    <t>251</t>
  </si>
  <si>
    <t>55340002</t>
  </si>
  <si>
    <t>okno s rámem 750*150 mm - výplň tahokov, rám L profil - žár.pozinkováno - ozn.Z2</t>
  </si>
  <si>
    <t>1085340783</t>
  </si>
  <si>
    <t>252</t>
  </si>
  <si>
    <t>767995111</t>
  </si>
  <si>
    <t>Montáž atypických zámečnických konstrukcí hm do 5 kg</t>
  </si>
  <si>
    <t>kg</t>
  </si>
  <si>
    <t>1004898028</t>
  </si>
  <si>
    <t>Montáž ostatních atypických zámečnických konstrukcí hmotnosti do 5 kg</t>
  </si>
  <si>
    <t>253</t>
  </si>
  <si>
    <t>62866419</t>
  </si>
  <si>
    <t xml:space="preserve">dvouřadé hrotové zábrany proti hnízdění ptáků </t>
  </si>
  <si>
    <t>-2011829071</t>
  </si>
  <si>
    <t>atypická zámečnická konstrukce</t>
  </si>
  <si>
    <t>254</t>
  </si>
  <si>
    <t>767995114</t>
  </si>
  <si>
    <t>Montáž atypických zámečnických konstrukcí hm přes 20 do 50 kg</t>
  </si>
  <si>
    <t>168841965</t>
  </si>
  <si>
    <t>cedule "název stanice"</t>
  </si>
  <si>
    <t>255</t>
  </si>
  <si>
    <t>55340003</t>
  </si>
  <si>
    <t>tabule označení názvu "Mačkov" dle TNŽ 736390 (Nápisy názvů stanic a zastávek) v pozinkovaném rámu s piktogramem</t>
  </si>
  <si>
    <t>1545367681</t>
  </si>
  <si>
    <t>256</t>
  </si>
  <si>
    <t>55340004</t>
  </si>
  <si>
    <t>tabule označení názvu "Mačkov" dle TNŽ 736390 (Nápisy názvů stanic a zastávek) v pozinkovaném rámu</t>
  </si>
  <si>
    <t>77372215</t>
  </si>
  <si>
    <t>257</t>
  </si>
  <si>
    <t>55340005</t>
  </si>
  <si>
    <t>směrová tabule</t>
  </si>
  <si>
    <t>582987194</t>
  </si>
  <si>
    <t>258</t>
  </si>
  <si>
    <t>55340006</t>
  </si>
  <si>
    <t>smaltovaná cedule - číslo popisné</t>
  </si>
  <si>
    <t>611711680</t>
  </si>
  <si>
    <t>259</t>
  </si>
  <si>
    <t>767996801</t>
  </si>
  <si>
    <t>Demontáž atypických zámečnických konstrukcí rozebráním hm jednotlivých dílů do 50 kg</t>
  </si>
  <si>
    <t>-663457918</t>
  </si>
  <si>
    <t>cedule, konzoly, výložníky</t>
  </si>
  <si>
    <t>771</t>
  </si>
  <si>
    <t>Podlahy z dlaždic</t>
  </si>
  <si>
    <t>260</t>
  </si>
  <si>
    <t>771121011</t>
  </si>
  <si>
    <t>Nátěr penetrační na podlahu</t>
  </si>
  <si>
    <t>-33749337</t>
  </si>
  <si>
    <t>4,46+2,99+1,65+4,1+2,89+11,02+1,51+20,95+2,65*4,1+0,3*0,96-0,15*0,45</t>
  </si>
  <si>
    <t>261</t>
  </si>
  <si>
    <t>771151024</t>
  </si>
  <si>
    <t>Samonivelační stěrka podlah pevnosti 30 MPa tl přes 8 do 10 mm</t>
  </si>
  <si>
    <t>1540336658</t>
  </si>
  <si>
    <t>4,46+2,99+1,65+4,1+2,89+11,02+1,51+2,65*4,1+0,3*0,96-0,15*0,45</t>
  </si>
  <si>
    <t>262</t>
  </si>
  <si>
    <t>771151026</t>
  </si>
  <si>
    <t>Samonivelační stěrka podlah pevnosti 30 MPa tl přes 12 do 15 mm</t>
  </si>
  <si>
    <t>1554213401</t>
  </si>
  <si>
    <t>263</t>
  </si>
  <si>
    <t>771161021</t>
  </si>
  <si>
    <t>Montáž profilu ukončujícího pro plynulý přechod (dlažby s kobercem apod.)</t>
  </si>
  <si>
    <t>-1093221745</t>
  </si>
  <si>
    <t>0,8*2+1,25</t>
  </si>
  <si>
    <t>264</t>
  </si>
  <si>
    <t>59054100</t>
  </si>
  <si>
    <t>profil přechodový Al s pohyblivým ramenem 8x20mm</t>
  </si>
  <si>
    <t>724285904</t>
  </si>
  <si>
    <t>2,85*1,1 "Přepočtené koeficientem množství</t>
  </si>
  <si>
    <t>265</t>
  </si>
  <si>
    <t>771471810</t>
  </si>
  <si>
    <t>Demontáž soklíků z dlaždic keramických kladených do malty rovných</t>
  </si>
  <si>
    <t>-459738647</t>
  </si>
  <si>
    <t>(1,7+1,7)*2-0,7+(2,0+1,2)*2+0,7-0,8-0,7-0,8+0,3*4</t>
  </si>
  <si>
    <t>(1,12+3,3)*2+0,3*2-0,8*2-1-0,7*2-0,6+0,2*2</t>
  </si>
  <si>
    <t>(2,65+4,1+0,15+0,3)*2-0,96-0,8</t>
  </si>
  <si>
    <t>266</t>
  </si>
  <si>
    <t>771474113</t>
  </si>
  <si>
    <t>Montáž soklů z dlaždic keramických rovných flexibilní lepidlo v přes 90 do 120 mm</t>
  </si>
  <si>
    <t>1796774757</t>
  </si>
  <si>
    <t>1,1*2-0,7+(1,2+2)*2-0,7*3-0,8+0,3*4</t>
  </si>
  <si>
    <t>(3,25+1,12)*2-0,6-0,7*2-0,8-1,25-1,12+0,25*2</t>
  </si>
  <si>
    <t>(2,65+4,1+0,15+0,3)*2-0,96</t>
  </si>
  <si>
    <t>267</t>
  </si>
  <si>
    <t>59761275</t>
  </si>
  <si>
    <t>dlažba keramická slinutá hladká do interiéru i exteriéru 330x80mm</t>
  </si>
  <si>
    <t>110226577</t>
  </si>
  <si>
    <t>Poznámka k položce:_x000d_
- dlažba</t>
  </si>
  <si>
    <t>23,71*3,35 "Přepočtené koeficientem množství</t>
  </si>
  <si>
    <t>268</t>
  </si>
  <si>
    <t>771571810</t>
  </si>
  <si>
    <t>Demontáž podlah z dlaždic keramických kladených do malty</t>
  </si>
  <si>
    <t>2075134225</t>
  </si>
  <si>
    <t>2,15*2,8+0,1*0,7</t>
  </si>
  <si>
    <t>2,0*1,2+1,1*0,3+0,15*0,85+0,86*0,3+0,15*0,7+1,7*1,7</t>
  </si>
  <si>
    <t>1,12*3,3+0,15*0,8*1,16*0,3+0,5*1,0</t>
  </si>
  <si>
    <t>1,68*0,9+0,6*0,15</t>
  </si>
  <si>
    <t>20,95</t>
  </si>
  <si>
    <t>269</t>
  </si>
  <si>
    <t>771574113</t>
  </si>
  <si>
    <t>Montáž podlah keramických hladkých lepených flexibilním lepidlem přes 12 do 19 ks/m2</t>
  </si>
  <si>
    <t>82876134</t>
  </si>
  <si>
    <t>4,46+2,99+1,65+4,1+2,89+11,02+1,51</t>
  </si>
  <si>
    <t>2,65*4,1-0,15*0,45+0,3*0,96</t>
  </si>
  <si>
    <t>270</t>
  </si>
  <si>
    <t>59761012</t>
  </si>
  <si>
    <t>dlažba keramická hutná reliéfní do interiéru přes 19 do 22ks/m2</t>
  </si>
  <si>
    <t>-525456734</t>
  </si>
  <si>
    <t>39,706*1,05 "Přepočtené koeficientem množství</t>
  </si>
  <si>
    <t>271</t>
  </si>
  <si>
    <t>771574366</t>
  </si>
  <si>
    <t>Montáž podlah keramických pro mechanické zatížení protiskluzných lepených flexi rychletuhnoucím lepidlem přes 12 do 19 ks/m2</t>
  </si>
  <si>
    <t>418083068</t>
  </si>
  <si>
    <t>272</t>
  </si>
  <si>
    <t>59761008</t>
  </si>
  <si>
    <t>dlažba velkoformátová keramická slinutá hladká do interiéru i exteriéru přes 2 do 4ks/m2</t>
  </si>
  <si>
    <t>-1573371169</t>
  </si>
  <si>
    <t>20,95*1,05 "Přepočtené koeficientem množství</t>
  </si>
  <si>
    <t>273</t>
  </si>
  <si>
    <t>771591112</t>
  </si>
  <si>
    <t>Izolace pod dlažbu nátěrem nebo stěrkou ve dvou vrstvách</t>
  </si>
  <si>
    <t>882975026</t>
  </si>
  <si>
    <t>1,65+4,1+2,89+1,51</t>
  </si>
  <si>
    <t>274</t>
  </si>
  <si>
    <t>771591264</t>
  </si>
  <si>
    <t>Izolace těsnícími pásy mezi podlahou a stěnou</t>
  </si>
  <si>
    <t>435059312</t>
  </si>
  <si>
    <t>(1,7+1,7)*2+(2+2,8)*2+(1,68+0,9)*2+(1,5+1,075)*2</t>
  </si>
  <si>
    <t>275</t>
  </si>
  <si>
    <t>998771102</t>
  </si>
  <si>
    <t>Přesun hmot tonážní pro podlahy z dlaždic v objektech v přes 6 do 12 m</t>
  </si>
  <si>
    <t>1001189524</t>
  </si>
  <si>
    <t>776</t>
  </si>
  <si>
    <t>Podlahy povlakové</t>
  </si>
  <si>
    <t>276</t>
  </si>
  <si>
    <t>776111117</t>
  </si>
  <si>
    <t>Broušení stávajícího podkladu povlakových podlah diamantovým kotoučem</t>
  </si>
  <si>
    <t>-1337696119</t>
  </si>
  <si>
    <t>3,55*3,5</t>
  </si>
  <si>
    <t>277</t>
  </si>
  <si>
    <t>776121321</t>
  </si>
  <si>
    <t>Neředěná penetrace savého podkladu povlakových podlah</t>
  </si>
  <si>
    <t>2117362257</t>
  </si>
  <si>
    <t>278</t>
  </si>
  <si>
    <t>776141124</t>
  </si>
  <si>
    <t>Vyrovnání podkladu povlakových podlah stěrkou pevnosti 30 MPa tl přes 8 do 10 mm</t>
  </si>
  <si>
    <t>-1670830959</t>
  </si>
  <si>
    <t>279</t>
  </si>
  <si>
    <t>776201812</t>
  </si>
  <si>
    <t>Demontáž lepených povlakových podlah s podložkou ručně</t>
  </si>
  <si>
    <t>805226169</t>
  </si>
  <si>
    <t>4*(3,8+2,95)+0,8*0,15*2+0,3*1,12</t>
  </si>
  <si>
    <t>280</t>
  </si>
  <si>
    <t>776222111</t>
  </si>
  <si>
    <t>Lepení pásů z PVC 2-složkovým lepidlem</t>
  </si>
  <si>
    <t>634894429</t>
  </si>
  <si>
    <t>3,55*3,5+6,9*4,0+0,3*1,12</t>
  </si>
  <si>
    <t>281</t>
  </si>
  <si>
    <t>28411140</t>
  </si>
  <si>
    <t>PVC vinyl heterogenní protiskluzná se vsypem a výztuž. vrstvou tl 2.00mm nášlapná vrstva 0.9mm, hořlavost Bfl-s1, třída zátěže 34/43, útlum 4dB, bodová zátěž ≤ 0.10mm, protiskluznost R10</t>
  </si>
  <si>
    <t>1881079664</t>
  </si>
  <si>
    <t>40,361*1,1 "Přepočtené koeficientem množství</t>
  </si>
  <si>
    <t>282</t>
  </si>
  <si>
    <t>776410811</t>
  </si>
  <si>
    <t>Odstranění soklíků a lišt pryžových nebo plastových</t>
  </si>
  <si>
    <t>-636819005</t>
  </si>
  <si>
    <t>(4+3,8)*2+(4+2,95)*2+(3,55+3,5)*2-0,87*4-1,0</t>
  </si>
  <si>
    <t>283</t>
  </si>
  <si>
    <t>776411112</t>
  </si>
  <si>
    <t>Montáž obvodových soklíků výšky do 100 mm</t>
  </si>
  <si>
    <t>-857365259</t>
  </si>
  <si>
    <t>(3,55+3,5)*2-1,3</t>
  </si>
  <si>
    <t>(6,9+4,0)*2-0,8*2+0,3*2</t>
  </si>
  <si>
    <t>284</t>
  </si>
  <si>
    <t>28411010</t>
  </si>
  <si>
    <t>lišta soklová PVC 20x100mm</t>
  </si>
  <si>
    <t>188622701</t>
  </si>
  <si>
    <t>33,6*1,02 "Přepočtené koeficientem množství</t>
  </si>
  <si>
    <t>285</t>
  </si>
  <si>
    <t>776991821</t>
  </si>
  <si>
    <t>Odstranění lepidla ručně z podlah</t>
  </si>
  <si>
    <t>1064192722</t>
  </si>
  <si>
    <t>286</t>
  </si>
  <si>
    <t>998776102</t>
  </si>
  <si>
    <t>Přesun hmot tonážní pro podlahy povlakové v objektech v přes 6 do 12 m</t>
  </si>
  <si>
    <t>-1770400392</t>
  </si>
  <si>
    <t>781</t>
  </si>
  <si>
    <t>Dokončovací práce - obklady</t>
  </si>
  <si>
    <t>287</t>
  </si>
  <si>
    <t>781121011</t>
  </si>
  <si>
    <t>Nátěr penetrační na stěnu</t>
  </si>
  <si>
    <t>1371856787</t>
  </si>
  <si>
    <t>2,1*(1,075+1,5)*2-0,7*2</t>
  </si>
  <si>
    <t>2,1*(2,8+2,15)*2-0,7*2-1,15*0,48</t>
  </si>
  <si>
    <t>1,8*(1,7+0,6)*2-0,55*0,95</t>
  </si>
  <si>
    <t>2,1*(0,9+1,68)*2-0,6*2-0,45*0,95</t>
  </si>
  <si>
    <t>Mezisoučet</t>
  </si>
  <si>
    <t>0,3*1,15+0,3*0,48*2+0,15*0,55*2+0,3*0,95*2+0,3*0,45</t>
  </si>
  <si>
    <t>288</t>
  </si>
  <si>
    <t>781131112</t>
  </si>
  <si>
    <t>Izolace pod obklad nátěrem nebo stěrkou ve dvou vrstvách</t>
  </si>
  <si>
    <t>774255422</t>
  </si>
  <si>
    <t>289</t>
  </si>
  <si>
    <t>781474115</t>
  </si>
  <si>
    <t>Montáž obkladů vnitřních keramických hladkých přes 22 do 25 ks/m2 lepených flexibilním lepidlem</t>
  </si>
  <si>
    <t>870312600</t>
  </si>
  <si>
    <t>290</t>
  </si>
  <si>
    <t>59761039</t>
  </si>
  <si>
    <t>obklad keramický hladký přes 22 do 25ks/m2</t>
  </si>
  <si>
    <t>-169687795</t>
  </si>
  <si>
    <t>46,723*1,1</t>
  </si>
  <si>
    <t>291</t>
  </si>
  <si>
    <t>781494511</t>
  </si>
  <si>
    <t>Plastové profily ukončovací lepené flexibilním lepidlem</t>
  </si>
  <si>
    <t>1565443718</t>
  </si>
  <si>
    <t>Poznámka k položce:_x000d_
Nerezový ukončovací profil</t>
  </si>
  <si>
    <t>(0,6+1,68)*2+0,95*2</t>
  </si>
  <si>
    <t>(1,075+1,5)*2+(2,8+2,15)*2+0,48*2</t>
  </si>
  <si>
    <t>(1,7+0,6+1,8)*2+0,55*2</t>
  </si>
  <si>
    <t>292</t>
  </si>
  <si>
    <t>781571141</t>
  </si>
  <si>
    <t>Montáž obkladů ostění šířky přes 200 do 400 mm lepenými flexibilním lepidlem</t>
  </si>
  <si>
    <t>-490814503</t>
  </si>
  <si>
    <t>0,48*2+0,55*2+0,95*2</t>
  </si>
  <si>
    <t>293</t>
  </si>
  <si>
    <t>781674113</t>
  </si>
  <si>
    <t>Montáž obkladů parapetů š přes 150 do 200 mm z dlaždic keramických lepených flexibilním lepidlem</t>
  </si>
  <si>
    <t>-75447805</t>
  </si>
  <si>
    <t>0,45+1,15</t>
  </si>
  <si>
    <t>294</t>
  </si>
  <si>
    <t>998781102</t>
  </si>
  <si>
    <t>Přesun hmot tonážní pro obklady keramické v objektech v přes 6 do 12 m</t>
  </si>
  <si>
    <t>1050183473</t>
  </si>
  <si>
    <t>783</t>
  </si>
  <si>
    <t>Dokončovací práce - nátěry</t>
  </si>
  <si>
    <t>295</t>
  </si>
  <si>
    <t>783009301</t>
  </si>
  <si>
    <t>Písmomalířské práce v písmen nebo číslic do 750 mm</t>
  </si>
  <si>
    <t>-828903685</t>
  </si>
  <si>
    <t>6*2</t>
  </si>
  <si>
    <t>296</t>
  </si>
  <si>
    <t>783201201</t>
  </si>
  <si>
    <t>Obroušení tesařských konstrukcí před provedením nátěru</t>
  </si>
  <si>
    <t>-489535105</t>
  </si>
  <si>
    <t>2,25*11*(0,12+0,16)*2</t>
  </si>
  <si>
    <t>2,1*4*(0,12+0,16)*2</t>
  </si>
  <si>
    <t>2,75*4*(0,12+0,15)*2</t>
  </si>
  <si>
    <t>1,85*4*2*(0,08+0,16)*2</t>
  </si>
  <si>
    <t>297</t>
  </si>
  <si>
    <t>783201403</t>
  </si>
  <si>
    <t>Oprášení tesařských konstrukcí před provedením nátěru</t>
  </si>
  <si>
    <t>1091345495</t>
  </si>
  <si>
    <t>6,5*(0,14+0,18)*2*2</t>
  </si>
  <si>
    <t>11*2*(0,12+0,16)*2*(3,9+5,54)</t>
  </si>
  <si>
    <t>((11,2+3,5)*2+10,2)*2*(0,14+0,16)</t>
  </si>
  <si>
    <t>(0,16+0,2)*2*(10,2*3+13,3)</t>
  </si>
  <si>
    <t>(3,05+4,9)*4*(0,08+0,16)*2</t>
  </si>
  <si>
    <t>(5,4+7,8)*4*(0,08+0,16)*2</t>
  </si>
  <si>
    <t>(0,14+0,14)*2*(3,0*5+5,0*2)</t>
  </si>
  <si>
    <t>(0,18+0,24)*2*2*(4,9+7,8)</t>
  </si>
  <si>
    <t>298</t>
  </si>
  <si>
    <t>783213121</t>
  </si>
  <si>
    <t>Napouštěcí dvojnásobný syntetický biocidní nátěr tesařských konstrukcí zabudovaných do konstrukce</t>
  </si>
  <si>
    <t>-597176580</t>
  </si>
  <si>
    <t>299</t>
  </si>
  <si>
    <t>783214101</t>
  </si>
  <si>
    <t>Základní jednonásobný syntetický nátěr tesařských konstrukcí</t>
  </si>
  <si>
    <t>-1189689628</t>
  </si>
  <si>
    <t>0,8*11,2+(2,45+1,15)*0,85+0,95*8,6</t>
  </si>
  <si>
    <t>300</t>
  </si>
  <si>
    <t>783217101</t>
  </si>
  <si>
    <t>Krycí jednonásobný syntetický nátěr tesařských konstrukcí</t>
  </si>
  <si>
    <t>-1412291258</t>
  </si>
  <si>
    <t>301</t>
  </si>
  <si>
    <t>783823135</t>
  </si>
  <si>
    <t>Penetrační silikonový nátěr hladkých, tenkovrstvých zrnitých nebo štukových omítek</t>
  </si>
  <si>
    <t>-1933584845</t>
  </si>
  <si>
    <t>302</t>
  </si>
  <si>
    <t>783826315</t>
  </si>
  <si>
    <t>Mikroarmovací silikonový nátěr omítek</t>
  </si>
  <si>
    <t>183663369</t>
  </si>
  <si>
    <t>303</t>
  </si>
  <si>
    <t>783826655</t>
  </si>
  <si>
    <t>Hydrofobizační transparentní silikonový nátěr lícového zdiva</t>
  </si>
  <si>
    <t>570508181</t>
  </si>
  <si>
    <t>Poznámka k položce:_x000d_
1.PP</t>
  </si>
  <si>
    <t>304</t>
  </si>
  <si>
    <t>783896305</t>
  </si>
  <si>
    <t>Příplatek k cenám elastických,mikroarmovacích nátěrů omítek za barevný nátěr v odstínu středně sytém</t>
  </si>
  <si>
    <t>257091469</t>
  </si>
  <si>
    <t>784</t>
  </si>
  <si>
    <t>Dokončovací práce - malby a tapety</t>
  </si>
  <si>
    <t>305</t>
  </si>
  <si>
    <t>784121001</t>
  </si>
  <si>
    <t>Oškrabání malby v mísnostech v do 3,80 m</t>
  </si>
  <si>
    <t>2047189870</t>
  </si>
  <si>
    <t>262,425*0,5</t>
  </si>
  <si>
    <t>306</t>
  </si>
  <si>
    <t>784181121</t>
  </si>
  <si>
    <t>Hloubková jednonásobná bezbarvá penetrace podkladu v místnostech v do 3,80 m</t>
  </si>
  <si>
    <t>-1418337130</t>
  </si>
  <si>
    <t>30,576+4*2,2+20,169+1,553+274,154+7,123+4,77-46,723</t>
  </si>
  <si>
    <t>307</t>
  </si>
  <si>
    <t>784211101</t>
  </si>
  <si>
    <t>Dvojnásobné bílé malby ze směsí za mokra výborně oděruvzdorných v místnostech v do 3,80 m</t>
  </si>
  <si>
    <t>83740340</t>
  </si>
  <si>
    <t>795</t>
  </si>
  <si>
    <t>Lokální vytápění</t>
  </si>
  <si>
    <t>308</t>
  </si>
  <si>
    <t>795121811</t>
  </si>
  <si>
    <t>Odpojení a odebrání přenosných kamen na tuhá paliva hmotnosti do 100 kg</t>
  </si>
  <si>
    <t>162803395</t>
  </si>
  <si>
    <t>HZS</t>
  </si>
  <si>
    <t>Hodinové zúčtovací sazby</t>
  </si>
  <si>
    <t>309</t>
  </si>
  <si>
    <t>HZS1301</t>
  </si>
  <si>
    <t>Hodinová zúčtovací sazba zedník</t>
  </si>
  <si>
    <t>hod</t>
  </si>
  <si>
    <t>512</t>
  </si>
  <si>
    <t>-766846459</t>
  </si>
  <si>
    <t>Hodinové zúčtovací sazby profesí HSV provádění konstrukcí zedník</t>
  </si>
  <si>
    <t>310</t>
  </si>
  <si>
    <t>HZS2121</t>
  </si>
  <si>
    <t>Hodinová zúčtovací sazba truhlář</t>
  </si>
  <si>
    <t>-767740706</t>
  </si>
  <si>
    <t>PS 02 - Zdravotní instalace</t>
  </si>
  <si>
    <t xml:space="preserve">    8 - Trubní vedení</t>
  </si>
  <si>
    <t>-1635371885</t>
  </si>
  <si>
    <t>1,5*1,5*0,5</t>
  </si>
  <si>
    <t>Mezisoučet stará žumpa</t>
  </si>
  <si>
    <t>2,90*2,5*2,35</t>
  </si>
  <si>
    <t>Mezisoučet nová žumpa</t>
  </si>
  <si>
    <t>-1660625942</t>
  </si>
  <si>
    <t>1,5*1,5*0,5+3,14*1,2*1,2*2,6</t>
  </si>
  <si>
    <t>2,90*2,5*2,35-2,55*2,05*1,65-0,6*0,6*0,5-0,1*2,9*2,5</t>
  </si>
  <si>
    <t>58343872</t>
  </si>
  <si>
    <t>kamenivo drcené hrubé frakce 8/16</t>
  </si>
  <si>
    <t>-1967068912</t>
  </si>
  <si>
    <t>20,388-18,163</t>
  </si>
  <si>
    <t>2,225*2 "Přepočtené koeficientem množství</t>
  </si>
  <si>
    <t>211971122</t>
  </si>
  <si>
    <t>Zřízení opláštění žeber nebo trativodů geotextilií v rýze nebo zářezu přes 1:2 š přes 2,5 m</t>
  </si>
  <si>
    <t>882564883</t>
  </si>
  <si>
    <t>69311088</t>
  </si>
  <si>
    <t>geotextilie netkaná separační, ochranná, filtrační, drenážní PES 500g/m2</t>
  </si>
  <si>
    <t>1098415052</t>
  </si>
  <si>
    <t>33*1,1845 "Přepočtené koeficientem množství</t>
  </si>
  <si>
    <t>310236241</t>
  </si>
  <si>
    <t>Zazdívka otvorů pl přes 0,0225 do 0,09 m2 ve zdivu nadzákladovém cihlami pálenými tl do 300 mm</t>
  </si>
  <si>
    <t>1730281038</t>
  </si>
  <si>
    <t>310236251</t>
  </si>
  <si>
    <t>Zazdívka otvorů pl přes 0,0225 do 0,09 m2 ve zdivu nadzákladovém cihlami pálenými tl přes 300 do 450 mm</t>
  </si>
  <si>
    <t>1977629363</t>
  </si>
  <si>
    <t>3+7</t>
  </si>
  <si>
    <t>386381111</t>
  </si>
  <si>
    <t>Jímka 600x600x600 mm ze ŽB</t>
  </si>
  <si>
    <t>1507946621</t>
  </si>
  <si>
    <t>Jímka ze železového betonu s bedněním a výztuží, s hladkou cementovou omítkou 20 mm tl. na stěnách, s ozubem pro zapuštění krycí desky, s cementovým potěrem 20 mm tl. na dně, bez zakrytí, bez zemních prací a izolace při vnitřním objemu jímky (délka x šířka x výška) do 600x600x600 mm (0,216 m3)</t>
  </si>
  <si>
    <t>56230009</t>
  </si>
  <si>
    <t xml:space="preserve">jímka železobeton pro vyvážení - SL 150-5,9 </t>
  </si>
  <si>
    <t>1038550326</t>
  </si>
  <si>
    <t>612325111</t>
  </si>
  <si>
    <t>Vápenocementová hladká omítka rýh ve stěnách š do 150 mm</t>
  </si>
  <si>
    <t>-1489100417</t>
  </si>
  <si>
    <t>9,15*0,15</t>
  </si>
  <si>
    <t>6,5*0,15</t>
  </si>
  <si>
    <t>631311125</t>
  </si>
  <si>
    <t>Mazanina tl přes 80 do 120 mm z betonu prostého bez zvýšených nároků na prostředí tř. C 20/25</t>
  </si>
  <si>
    <t>1260149765</t>
  </si>
  <si>
    <t>2,9*2,5*0,1</t>
  </si>
  <si>
    <t>Trubní vedení</t>
  </si>
  <si>
    <t>897171121</t>
  </si>
  <si>
    <t>Akumulační boxy z PP pro vsakování dešťových vod zatížené nákladními automobily objemu do 10 m3</t>
  </si>
  <si>
    <t>228200664</t>
  </si>
  <si>
    <t>0,6*3,6*2,1</t>
  </si>
  <si>
    <t>952905121</t>
  </si>
  <si>
    <t>Čerpání fekálií ze zatopených prostor</t>
  </si>
  <si>
    <t>-489305905</t>
  </si>
  <si>
    <t>Čištění objektů po zatopení nebo záplavách čerpání fekálií</t>
  </si>
  <si>
    <t>961055111</t>
  </si>
  <si>
    <t>Bourání základů ze ŽB</t>
  </si>
  <si>
    <t>412921279</t>
  </si>
  <si>
    <t>3,14*1,2*1,2*(0,25+0,15)</t>
  </si>
  <si>
    <t>Mezisoučet dno a strop stáv.žumpy</t>
  </si>
  <si>
    <t>(3,14*1,2*1,2*0,25)*2,2</t>
  </si>
  <si>
    <t>Mezisoučet stěny stáv.žumpy</t>
  </si>
  <si>
    <t>971033331</t>
  </si>
  <si>
    <t>Vybourání otvorů ve zdivu cihelném pl do 0,09 m2 na MVC nebo MV tl do 150 mm</t>
  </si>
  <si>
    <t>991497512</t>
  </si>
  <si>
    <t>971033351</t>
  </si>
  <si>
    <t>Vybourání otvorů ve zdivu cihelném pl do 0,09 m2 na MVC nebo MV tl do 450 mm</t>
  </si>
  <si>
    <t>-196036402</t>
  </si>
  <si>
    <t>974031143</t>
  </si>
  <si>
    <t>Vysekání rýh ve zdivu cihelném hl do 70 mm š do 100 mm</t>
  </si>
  <si>
    <t>830029721</t>
  </si>
  <si>
    <t>1,75*2+2,15+2,5+1</t>
  </si>
  <si>
    <t>2+1,5+3</t>
  </si>
  <si>
    <t>-351012059</t>
  </si>
  <si>
    <t>-333842921</t>
  </si>
  <si>
    <t>1376336010</t>
  </si>
  <si>
    <t>19,859*14 "Přepočtené koeficientem množství</t>
  </si>
  <si>
    <t>-509956185</t>
  </si>
  <si>
    <t>-29358169</t>
  </si>
  <si>
    <t>721173315</t>
  </si>
  <si>
    <t>Potrubí kanalizační z PVC SN 4 dešťové DN 110</t>
  </si>
  <si>
    <t>1356965394</t>
  </si>
  <si>
    <t>6+4+16+2,5+3*1,5+13+11+1,0</t>
  </si>
  <si>
    <t>721173316</t>
  </si>
  <si>
    <t>Potrubí kanalizační z PVC SN 4 dešťové DN 125</t>
  </si>
  <si>
    <t>-757685753</t>
  </si>
  <si>
    <t>721173317</t>
  </si>
  <si>
    <t>Potrubí kanalizační z PVC SN 4 dešťové DN 160</t>
  </si>
  <si>
    <t>-1845935709</t>
  </si>
  <si>
    <t>721174006</t>
  </si>
  <si>
    <t>Potrubí kanalizační z PP svodné DN 125</t>
  </si>
  <si>
    <t>2040572966</t>
  </si>
  <si>
    <t>3+5,5</t>
  </si>
  <si>
    <t>721174024</t>
  </si>
  <si>
    <t>Potrubí kanalizační z PP odpadní DN 75</t>
  </si>
  <si>
    <t>-2117730901</t>
  </si>
  <si>
    <t>721174025</t>
  </si>
  <si>
    <t>Potrubí kanalizační z PP odpadní DN 110</t>
  </si>
  <si>
    <t>-1332092511</t>
  </si>
  <si>
    <t>721174042</t>
  </si>
  <si>
    <t>Potrubí kanalizační z PP připojovací DN 40</t>
  </si>
  <si>
    <t>17184835</t>
  </si>
  <si>
    <t>2+1,5+1,2+3,5+1+1,5</t>
  </si>
  <si>
    <t>721174043</t>
  </si>
  <si>
    <t>Potrubí kanalizační z PP připojovací DN 50</t>
  </si>
  <si>
    <t>-970430431</t>
  </si>
  <si>
    <t>5,5+3,5+1+2*1,5</t>
  </si>
  <si>
    <t>721174045</t>
  </si>
  <si>
    <t>Potrubí kanalizační z PP připojovací DN 110</t>
  </si>
  <si>
    <t>426888276</t>
  </si>
  <si>
    <t>2+3+0,5+1</t>
  </si>
  <si>
    <t>721194103</t>
  </si>
  <si>
    <t>Vyvedení a upevnění odpadních výpustek DN 32</t>
  </si>
  <si>
    <t>888335849</t>
  </si>
  <si>
    <t>721194104</t>
  </si>
  <si>
    <t>Vyvedení a upevnění odpadních výpustek DN 40</t>
  </si>
  <si>
    <t>-1587389300</t>
  </si>
  <si>
    <t>721194105</t>
  </si>
  <si>
    <t>Vyvedení a upevnění odpadních výpustek DN 50</t>
  </si>
  <si>
    <t>509670513</t>
  </si>
  <si>
    <t>721194109</t>
  </si>
  <si>
    <t>Vyvedení a upevnění odpadních výpustek DN 110</t>
  </si>
  <si>
    <t>-1930625986</t>
  </si>
  <si>
    <t>721242115</t>
  </si>
  <si>
    <t>Lapač střešních splavenin z PP s kulovým kloubem na odtoku DN 110</t>
  </si>
  <si>
    <t>-2039835473</t>
  </si>
  <si>
    <t>721273152</t>
  </si>
  <si>
    <t>Hlavice ventilační polypropylen PP DN 75</t>
  </si>
  <si>
    <t>1096069748</t>
  </si>
  <si>
    <t>721273153</t>
  </si>
  <si>
    <t>Hlavice ventilační polypropylen PP DN 110</t>
  </si>
  <si>
    <t>-258409986</t>
  </si>
  <si>
    <t>998721102</t>
  </si>
  <si>
    <t>Přesun hmot tonážní pro vnitřní kanalizace v objektech v přes 6 do 12 m</t>
  </si>
  <si>
    <t>-798623283</t>
  </si>
  <si>
    <t>722174002</t>
  </si>
  <si>
    <t>Potrubí vodovodní plastové PPR svar polyfúze PN 16 D 20x2,8 mm</t>
  </si>
  <si>
    <t>-1241891647</t>
  </si>
  <si>
    <t>1,5+3+3+2*1,0+2*1,6+2*1,2+2*1,6+2*1,5+2*1,5+2*2,3+2*4,4+2,0+2*1,6</t>
  </si>
  <si>
    <t>722174003</t>
  </si>
  <si>
    <t>Potrubí vodovodní plastové PPR svar polyfúze PN 16 D 25x3,5 mm</t>
  </si>
  <si>
    <t>-754598434</t>
  </si>
  <si>
    <t>2*1,8</t>
  </si>
  <si>
    <t>722174004</t>
  </si>
  <si>
    <t>Potrubí vodovodní plastové PPR svar polyfúze PN 16 D 32x4,4 mm</t>
  </si>
  <si>
    <t>-1905944596</t>
  </si>
  <si>
    <t>3,1+7,5+3,5+1,5</t>
  </si>
  <si>
    <t>722181231</t>
  </si>
  <si>
    <t>Ochrana vodovodního potrubí přilepenými termoizolačními trubicemi z PE tl přes 9 do 13 mm DN do 22 mm</t>
  </si>
  <si>
    <t>-1690502198</t>
  </si>
  <si>
    <t>722181232</t>
  </si>
  <si>
    <t>Ochrana vodovodního potrubí přilepenými termoizolačními trubicemi z PE tl přes 9 do 13 mm DN přes 22 do 45 mm</t>
  </si>
  <si>
    <t>-1414488900</t>
  </si>
  <si>
    <t>3,6+15,6</t>
  </si>
  <si>
    <t>722220111</t>
  </si>
  <si>
    <t>Nástěnka pro výtokový ventil G 1/2" s jedním závitem</t>
  </si>
  <si>
    <t>-1422618007</t>
  </si>
  <si>
    <t>722220121</t>
  </si>
  <si>
    <t>Nástěnka pro baterii G 1/2" s jedním závitem</t>
  </si>
  <si>
    <t>pár</t>
  </si>
  <si>
    <t>-854417052</t>
  </si>
  <si>
    <t>722230103</t>
  </si>
  <si>
    <t>Ventil přímý G 1" se dvěma závity</t>
  </si>
  <si>
    <t>1214366350</t>
  </si>
  <si>
    <t>722230113</t>
  </si>
  <si>
    <t>Ventil přímý G 1" s odvodněním a dvěma závity</t>
  </si>
  <si>
    <t>-1443077146</t>
  </si>
  <si>
    <t>722231073</t>
  </si>
  <si>
    <t>Ventil zpětný mosazný G 3/4" PN 10 do 110°C se dvěma závity</t>
  </si>
  <si>
    <t>-1156110181</t>
  </si>
  <si>
    <t>722231074</t>
  </si>
  <si>
    <t>Ventil zpětný mosazný G 1" PN 10 do 110°C se dvěma závity</t>
  </si>
  <si>
    <t>-1721335225</t>
  </si>
  <si>
    <t>722231222</t>
  </si>
  <si>
    <t>Ventil pojistný mosazný G 3/4" PN 6 do 100°C k bojleru s vnitřním x vnějším závitem</t>
  </si>
  <si>
    <t>967547947</t>
  </si>
  <si>
    <t>722232044</t>
  </si>
  <si>
    <t>Kohout kulový přímý G 3/4" PN 42 do 185°C vnitřní závit</t>
  </si>
  <si>
    <t>-914363852</t>
  </si>
  <si>
    <t>722232045</t>
  </si>
  <si>
    <t>Kohout kulový přímý G 1" PN 42 do 185°C vnitřní závit</t>
  </si>
  <si>
    <t>881013446</t>
  </si>
  <si>
    <t>722232171</t>
  </si>
  <si>
    <t>Kohout kulový rohový G 1/2" PN 42 do 185°C plnoprůtokový s vnějším a vnitřním závitem</t>
  </si>
  <si>
    <t>-682798084</t>
  </si>
  <si>
    <t>722290226</t>
  </si>
  <si>
    <t>Zkouška těsnosti vodovodního potrubí závitového DN do 50</t>
  </si>
  <si>
    <t>-1237918094</t>
  </si>
  <si>
    <t>42,9+3,6+15,6</t>
  </si>
  <si>
    <t>722290234</t>
  </si>
  <si>
    <t>Proplach a dezinfekce vodovodního potrubí DN do 80</t>
  </si>
  <si>
    <t>1050459194</t>
  </si>
  <si>
    <t>998722102</t>
  </si>
  <si>
    <t>Přesun hmot tonážní pro vnitřní vodovod v objektech v přes 6 do 12 m</t>
  </si>
  <si>
    <t>-261973028</t>
  </si>
  <si>
    <t>725112171</t>
  </si>
  <si>
    <t>Kombi klozet s hlubokým splachováním odpad vodorovný</t>
  </si>
  <si>
    <t>832846498</t>
  </si>
  <si>
    <t>725211616</t>
  </si>
  <si>
    <t>Umyvadlo keramické bílé šířky 550 mm s krytem na sifon připevněné na stěnu šrouby</t>
  </si>
  <si>
    <t>-2035099069</t>
  </si>
  <si>
    <t>725211701</t>
  </si>
  <si>
    <t>Umývátko keramické bílé stěnové šířky 400 mm připevněné na stěnu šrouby</t>
  </si>
  <si>
    <t>-2058034038</t>
  </si>
  <si>
    <t>725243902</t>
  </si>
  <si>
    <t>Montáž boxu sprchového</t>
  </si>
  <si>
    <t>-1364573950</t>
  </si>
  <si>
    <t>55423000</t>
  </si>
  <si>
    <t>vanička sprchová akrylátová čtvercová 800x800mm</t>
  </si>
  <si>
    <t>937463129</t>
  </si>
  <si>
    <t>55495022</t>
  </si>
  <si>
    <t>zástěna sprchového koutu čtyřdílná rámová skleněná tl 4 a 5mm se dvěma posuvnými díly na čtvrtkruhovou vaničku 800x800mm</t>
  </si>
  <si>
    <t>1982492947</t>
  </si>
  <si>
    <t>725311121</t>
  </si>
  <si>
    <t>Dřez jednoduchý nerezový se zápachovou uzávěrkou s odkapávací plochou 560x480 mm a miskou</t>
  </si>
  <si>
    <t>2131946058</t>
  </si>
  <si>
    <t>54132281</t>
  </si>
  <si>
    <t>ohřívač vody elektrický závěsný akumulační vodorovný příkon 120L 2kW</t>
  </si>
  <si>
    <t>-644020524</t>
  </si>
  <si>
    <t>725819201</t>
  </si>
  <si>
    <t>Montáž ventilů nástěnných G 1/2"</t>
  </si>
  <si>
    <t>332507645</t>
  </si>
  <si>
    <t>55110156</t>
  </si>
  <si>
    <t>ventil výtokový mosazný s hadicovou přípojkou DN 15 1/2"</t>
  </si>
  <si>
    <t>1656784953</t>
  </si>
  <si>
    <t>725819202</t>
  </si>
  <si>
    <t>Montáž ventilů nástěnných G 3/4"</t>
  </si>
  <si>
    <t>-1743198629</t>
  </si>
  <si>
    <t>55110158</t>
  </si>
  <si>
    <t>ventil výtokový mosazný s hadicovou přípojkou DN 20 3/4"</t>
  </si>
  <si>
    <t>-1492607039</t>
  </si>
  <si>
    <t>725821312</t>
  </si>
  <si>
    <t>Baterie dřezová nástěnná páková s otáčivým kulatým ústím a délkou ramínka 210 mm</t>
  </si>
  <si>
    <t>-1538767914</t>
  </si>
  <si>
    <t>725822613</t>
  </si>
  <si>
    <t>Baterie umyvadlová stojánková páková s výpustí</t>
  </si>
  <si>
    <t>614361728</t>
  </si>
  <si>
    <t>725841333</t>
  </si>
  <si>
    <t>Baterie sprchová podomítková s přepínačem a pevnou sprchou</t>
  </si>
  <si>
    <t>1245383955</t>
  </si>
  <si>
    <t>725861102</t>
  </si>
  <si>
    <t>Zápachová uzávěrka pro umyvadla DN 40</t>
  </si>
  <si>
    <t>-893168738</t>
  </si>
  <si>
    <t>725862103</t>
  </si>
  <si>
    <t>Zápachová uzávěrka pro dřezy DN 40/50</t>
  </si>
  <si>
    <t>-1091218835</t>
  </si>
  <si>
    <t>725865311</t>
  </si>
  <si>
    <t>Zápachová uzávěrka sprchových van DN 40/50 s kulovým kloubem na odtoku</t>
  </si>
  <si>
    <t>-1037217666</t>
  </si>
  <si>
    <t>725869213</t>
  </si>
  <si>
    <t>Montáž zápachových uzávěrek džezových dvoudílných DN 40</t>
  </si>
  <si>
    <t>-1482387884</t>
  </si>
  <si>
    <t>55190008</t>
  </si>
  <si>
    <t>vtok (nálevka) DN32 se zápachovou uzávěrkou a kuličkou pro suchý stav</t>
  </si>
  <si>
    <t>-1584521018</t>
  </si>
  <si>
    <t>725980123</t>
  </si>
  <si>
    <t>Dvířka 30/30</t>
  </si>
  <si>
    <t>1959786797</t>
  </si>
  <si>
    <t>55190009</t>
  </si>
  <si>
    <t>technologie úpravy vody CULLIGAN, včetně montáže</t>
  </si>
  <si>
    <t>kpl.</t>
  </si>
  <si>
    <t>-375103666</t>
  </si>
  <si>
    <t>998725102</t>
  </si>
  <si>
    <t>Přesun hmot tonážní pro zařizovací předměty v objektech v přes 6 do 12 m</t>
  </si>
  <si>
    <t>-2081954214</t>
  </si>
  <si>
    <t>HZS2212</t>
  </si>
  <si>
    <t>Hodinová zúčtovací sazba instalatér odborný</t>
  </si>
  <si>
    <t>-1695969661</t>
  </si>
  <si>
    <t>Hodinové zúčtovací sazby profesí PSV provádění stavebních instalací instalatér odborný</t>
  </si>
  <si>
    <t>PS 03 - Vytápění</t>
  </si>
  <si>
    <t xml:space="preserve">    731 - Ústřední vytápění - kotelny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</si>
  <si>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</si>
  <si>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</si>
  <si>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</si>
  <si>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</si>
  <si>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-583422776</t>
  </si>
  <si>
    <t>-799850381</t>
  </si>
  <si>
    <t>1041138521</t>
  </si>
  <si>
    <t>22,300*0,15</t>
  </si>
  <si>
    <t>-208405775</t>
  </si>
  <si>
    <t>2013607850</t>
  </si>
  <si>
    <t>-140837841</t>
  </si>
  <si>
    <t>2,5+3,4+6,9+4,0+3,5+2</t>
  </si>
  <si>
    <t>-1962167212</t>
  </si>
  <si>
    <t>-312475033</t>
  </si>
  <si>
    <t>2129967180</t>
  </si>
  <si>
    <t>0,488*14 "Přepočtené koeficientem množství</t>
  </si>
  <si>
    <t>-2026898537</t>
  </si>
  <si>
    <t>-1403571864</t>
  </si>
  <si>
    <t>731</t>
  </si>
  <si>
    <t>Ústřední vytápění - kotelny</t>
  </si>
  <si>
    <t>731251114</t>
  </si>
  <si>
    <t>Kotel ocelový elektrický závěsný přímotopný o výkonu 9 kW</t>
  </si>
  <si>
    <t>-664248083</t>
  </si>
  <si>
    <t>42694900</t>
  </si>
  <si>
    <t>prostorový termostat regulace + spojovací materiál</t>
  </si>
  <si>
    <t>-623199708</t>
  </si>
  <si>
    <t>998731102</t>
  </si>
  <si>
    <t>Přesun hmot tonážní pro kotelny v objektech v přes 6 do 12 m</t>
  </si>
  <si>
    <t>1274346028</t>
  </si>
  <si>
    <t>732</t>
  </si>
  <si>
    <t>Ústřední vytápění - strojovny</t>
  </si>
  <si>
    <t>732330101</t>
  </si>
  <si>
    <t>Nádoba tlaková expanzní pro solární, topnou a chladící soustavu s membránou závitové připojení PN 0,8 o objemu 8 l</t>
  </si>
  <si>
    <t>-2129004843</t>
  </si>
  <si>
    <t>733</t>
  </si>
  <si>
    <t>Ústřední vytápění - rozvodné potrubí</t>
  </si>
  <si>
    <t>733222102</t>
  </si>
  <si>
    <t>Potrubí měděné polotvrdé spojované měkkým pájením D 15x1 mm</t>
  </si>
  <si>
    <t>-1580231685</t>
  </si>
  <si>
    <t>733222103</t>
  </si>
  <si>
    <t>Potrubí měděné polotvrdé spojované měkkým pájením D 18x1 mm</t>
  </si>
  <si>
    <t>-1350166566</t>
  </si>
  <si>
    <t>733222104</t>
  </si>
  <si>
    <t>Potrubí měděné polotvrdé spojované měkkým pájením D 22x1 mm</t>
  </si>
  <si>
    <t>1601733524</t>
  </si>
  <si>
    <t>733811231</t>
  </si>
  <si>
    <t>Ochrana potrubí ústředního vytápění termoizolačními trubicemi z PE tl přes 9 do 13 mm DN do 22 mm</t>
  </si>
  <si>
    <t>-1636429693</t>
  </si>
  <si>
    <t>6+8+5+3</t>
  </si>
  <si>
    <t>998733102</t>
  </si>
  <si>
    <t>Přesun hmot tonážní pro rozvody potrubí v objektech v přes 6 do 12 m</t>
  </si>
  <si>
    <t>2092137510</t>
  </si>
  <si>
    <t>734</t>
  </si>
  <si>
    <t>Ústřední vytápění - armatury</t>
  </si>
  <si>
    <t>734211118</t>
  </si>
  <si>
    <t>Ventil závitový odvzdušňovací G 1/4 PN 14 do 120°C automatický</t>
  </si>
  <si>
    <t>1718813065</t>
  </si>
  <si>
    <t>734211119</t>
  </si>
  <si>
    <t>Ventil závitový odvzdušňovací G 3/8 PN 14 do 120°C automatický</t>
  </si>
  <si>
    <t>-833594641</t>
  </si>
  <si>
    <t>734221682</t>
  </si>
  <si>
    <t>Termostatická hlavice kapalinová PN 10 do 110°C otopných těles VK</t>
  </si>
  <si>
    <t>-1853868144</t>
  </si>
  <si>
    <t>734261234</t>
  </si>
  <si>
    <t>Šroubení topenářské přímé G 3/4 PN 16 do 120°C</t>
  </si>
  <si>
    <t>-1838511816</t>
  </si>
  <si>
    <t>14+4</t>
  </si>
  <si>
    <t>734261406</t>
  </si>
  <si>
    <t>Armatura připojovací přímá G 1/2x18 PN 10 do 110°C radiátorů typu VK</t>
  </si>
  <si>
    <t>1975339820</t>
  </si>
  <si>
    <t>734291124</t>
  </si>
  <si>
    <t>Kohout plnící a vypouštěcí G 3/4 PN 10 do 90°C závitový</t>
  </si>
  <si>
    <t>902465589</t>
  </si>
  <si>
    <t>734291273</t>
  </si>
  <si>
    <t>Filtr závitový přímý G 3/4 PN 30 do 110°C s vnitřními závity a integrovaným magnetem</t>
  </si>
  <si>
    <t>1161165153</t>
  </si>
  <si>
    <t>734292723</t>
  </si>
  <si>
    <t>Kohout kulový přímý G 1/2 PN 42 do 185°C vnitřní závit s vypouštěním</t>
  </si>
  <si>
    <t>-1531020970</t>
  </si>
  <si>
    <t>998734102</t>
  </si>
  <si>
    <t>Přesun hmot tonážní pro armatury v objektech v přes 6 do 12 m</t>
  </si>
  <si>
    <t>1397780588</t>
  </si>
  <si>
    <t>735</t>
  </si>
  <si>
    <t>Ústřední vytápění - otopná tělesa</t>
  </si>
  <si>
    <t>735152133</t>
  </si>
  <si>
    <t>Otopné těleso panel VK jednodeskové bez přídavné přestupní plochy výška/délka 400/600 mm výkon 254 W</t>
  </si>
  <si>
    <t>-1156769081</t>
  </si>
  <si>
    <t>735152153</t>
  </si>
  <si>
    <t>Otopné těleso panel VK jednodeskové bez přídavné přestupní plochy výška/délka 500/600 mm výkon 308 W</t>
  </si>
  <si>
    <t>-75513189</t>
  </si>
  <si>
    <t>735152173</t>
  </si>
  <si>
    <t>Otopné těleso panel VK jednodeskové bez přídavné přestupní plochy výška/délka 600/600 mm výkon 362 W</t>
  </si>
  <si>
    <t>-1497670663</t>
  </si>
  <si>
    <t>735152497</t>
  </si>
  <si>
    <t>Otopné těleso panelové VK dvoudeskové 1 přídavná přestupní plocha výška/délka 900/1000 mm výkon 1754 W</t>
  </si>
  <si>
    <t>-1124088271</t>
  </si>
  <si>
    <t>735152580</t>
  </si>
  <si>
    <t>Otopné těleso panelové VK dvoudeskové 2 přídavné přestupní plochy výška/délka 600/1400 mm výkon 2351 W</t>
  </si>
  <si>
    <t>767717476</t>
  </si>
  <si>
    <t>735152581</t>
  </si>
  <si>
    <t>Otopné těleso panelové VK dvoudeskové 2 přídavné přestupní plochy výška/délka 600/1600 mm výkon 2686 W</t>
  </si>
  <si>
    <t>-755352021</t>
  </si>
  <si>
    <t>998735102</t>
  </si>
  <si>
    <t>Přesun hmot tonážní pro otopná tělesa v objektech v přes 6 do 12 m</t>
  </si>
  <si>
    <t>-1175462355</t>
  </si>
  <si>
    <t>HZS2222</t>
  </si>
  <si>
    <t>Hodinová zúčtovací sazba topenář odborný</t>
  </si>
  <si>
    <t>-542300954</t>
  </si>
  <si>
    <t>Hodinové zúčtovací sazby profesí PSV provádění stavebních instalací topenář odborný</t>
  </si>
  <si>
    <t>PS 04 - Elektroinstalace</t>
  </si>
  <si>
    <t xml:space="preserve">    741 - Elektroinstalace - silnoproud</t>
  </si>
  <si>
    <t xml:space="preserve">    742 - Elektroinstalace - slaboproud</t>
  </si>
  <si>
    <t>M - Práce a dodávky M</t>
  </si>
  <si>
    <t xml:space="preserve">    46-M - Zemní práce při extr.mont.pracích</t>
  </si>
  <si>
    <t>741</t>
  </si>
  <si>
    <t>Elektroinstalace - silnoproud</t>
  </si>
  <si>
    <t>741110001</t>
  </si>
  <si>
    <t>Montáž trubka plastová tuhá D přes 16 do 23 mm uložená pevně</t>
  </si>
  <si>
    <t>-1416935162</t>
  </si>
  <si>
    <t>34571093</t>
  </si>
  <si>
    <t>trubka elektroinstalační tuhá z PVC D 22,1/25 mm, délka 3m</t>
  </si>
  <si>
    <t>-1293393707</t>
  </si>
  <si>
    <t>10*1,05 "Přepočtené koeficientem množství</t>
  </si>
  <si>
    <t>741110422</t>
  </si>
  <si>
    <t>Montáž hadice ochranná kovová s nasunutím do krabic D přes 25 do 50 mm uložená pevně</t>
  </si>
  <si>
    <t>-397852323</t>
  </si>
  <si>
    <t>34571025</t>
  </si>
  <si>
    <t>trubka elektroinstalační ohebná kovová D 48/54,9mm</t>
  </si>
  <si>
    <t>-1289814788</t>
  </si>
  <si>
    <t>25*1,05 "Přepočtené koeficientem množství</t>
  </si>
  <si>
    <t>741110443</t>
  </si>
  <si>
    <t>Montáž hadice ochranná pryžová s nasunutím do krabic D přes 63 do 100 mm uložená volně</t>
  </si>
  <si>
    <t>825781018</t>
  </si>
  <si>
    <t>34570000</t>
  </si>
  <si>
    <t>flexohadice 100/3 dl. 3m</t>
  </si>
  <si>
    <t>-2014755147</t>
  </si>
  <si>
    <t>741112001</t>
  </si>
  <si>
    <t>Montáž krabice zapuštěná plastová kruhová</t>
  </si>
  <si>
    <t>-962859390</t>
  </si>
  <si>
    <t>34571457</t>
  </si>
  <si>
    <t>krabice pod omítku PVC odbočná kruhová D 70mm s víčkem</t>
  </si>
  <si>
    <t>-106640556</t>
  </si>
  <si>
    <t>741122015</t>
  </si>
  <si>
    <t>Montáž kabel Cu bez ukončení uložený pod omítku plný kulatý 3x1,5 mm2 (např. CYKY)</t>
  </si>
  <si>
    <t>-1492914830</t>
  </si>
  <si>
    <t>34111030</t>
  </si>
  <si>
    <t>kabel instalační jádro Cu plné izolace PVC plášť PVC 450/750V (CYKY) 3x1,5mm2</t>
  </si>
  <si>
    <t>-146638144</t>
  </si>
  <si>
    <t>130*1,15 "Přepočtené koeficientem množství</t>
  </si>
  <si>
    <t>34570001</t>
  </si>
  <si>
    <t>CYKY 3O1,5 (3Ax1,5)</t>
  </si>
  <si>
    <t>408343422</t>
  </si>
  <si>
    <t>36,9230769230769*1,15 "Přepočtené koeficientem množství</t>
  </si>
  <si>
    <t>741122016</t>
  </si>
  <si>
    <t>Montáž kabel Cu bez ukončení uložený pod omítku plný kulatý 3x2,5 až 6 mm2 (např. CYKY)</t>
  </si>
  <si>
    <t>602443535</t>
  </si>
  <si>
    <t>34111036</t>
  </si>
  <si>
    <t>kabel instalační jádro Cu plné izolace PVC plášť PVC 450/750V (CYKY) 3x2,5mm2</t>
  </si>
  <si>
    <t>421990691</t>
  </si>
  <si>
    <t>100*1,15 "Přepočtené koeficientem množství</t>
  </si>
  <si>
    <t>741122024</t>
  </si>
  <si>
    <t>Montáž kabel Cu bez ukončení uložený pod omítku plný kulatý 4x10 mm2 (např. CYKY)</t>
  </si>
  <si>
    <t>125044163</t>
  </si>
  <si>
    <t>34111076</t>
  </si>
  <si>
    <t>kabel instalační jádro Cu plné izolace PVC plášť PVC 450/750V (CYKY) 4x10mm2</t>
  </si>
  <si>
    <t>318829637</t>
  </si>
  <si>
    <t>50*1,15 "Přepočtené koeficientem množství</t>
  </si>
  <si>
    <t>741122032</t>
  </si>
  <si>
    <t>Montáž kabel Cu bez ukončení uložený pod omítku plný kulatý 5x4 až 6 mm2 (např. CYKY)</t>
  </si>
  <si>
    <t>1733771249</t>
  </si>
  <si>
    <t>34111100</t>
  </si>
  <si>
    <t>kabel instalační jádro Cu plné izolace PVC plášť PVC 450/750V (CYKY) 5x6mm2</t>
  </si>
  <si>
    <t>-1082074523</t>
  </si>
  <si>
    <t>15*1,15 "Přepočtené koeficientem množství</t>
  </si>
  <si>
    <t>741128022</t>
  </si>
  <si>
    <t>Příplatek k montáži kabelů za zatažení vodiče a kabelu do 2,00 kg</t>
  </si>
  <si>
    <t>1090850073</t>
  </si>
  <si>
    <t>741210102</t>
  </si>
  <si>
    <t>Montáž rozváděčů litinových, hliníkových nebo plastových sestava do 100 kg</t>
  </si>
  <si>
    <t>-2070134946</t>
  </si>
  <si>
    <t>34570002</t>
  </si>
  <si>
    <t>rozvaděč RK dle schéma rozvaděčů v.č. 8 (skříň rozvaděče pro 24 modulů pod omítku, oceloplechové dveře)</t>
  </si>
  <si>
    <t>-1956994053</t>
  </si>
  <si>
    <t>741210103</t>
  </si>
  <si>
    <t>Montáž rozváděčů litinových, hliníkových nebo plastových sestava do 300 kg</t>
  </si>
  <si>
    <t>-1078042700</t>
  </si>
  <si>
    <t>34570003</t>
  </si>
  <si>
    <t>rozvaděč RD dle schéma rozvaděče RD v.č. 8 (skříň rozvaděče pro 36 modulů pod omítku, oceloplechové dveře)</t>
  </si>
  <si>
    <t>1161455721</t>
  </si>
  <si>
    <t>741210201</t>
  </si>
  <si>
    <t>Montáž rozváděč skříňový nebo panelový dělitelný pole do 200 kg</t>
  </si>
  <si>
    <t>-915525499</t>
  </si>
  <si>
    <t>34570004</t>
  </si>
  <si>
    <t>elektroměrový rozvaděč RE1 pod omítku, 2x dvoutarifní elektroměr do 3x40A, 2x jistič 3x25A</t>
  </si>
  <si>
    <t>597389588</t>
  </si>
  <si>
    <t>741210202</t>
  </si>
  <si>
    <t>Montáž rozváděč skříňový nebo panelový dělitelný pole do 300 kg</t>
  </si>
  <si>
    <t>1201894926</t>
  </si>
  <si>
    <t>Montáž rozváděčů skříňových nebo panelových bez zapojení vodičů dělitelných, hmotnosti jednoho pole do 300 kg</t>
  </si>
  <si>
    <t>34570005</t>
  </si>
  <si>
    <t>elektroměrový rozvaděč v pilíři vč. základu, 1x jednotarifní elektroměr do 3x40A, vč. jističe 3x25A</t>
  </si>
  <si>
    <t>-1834713696</t>
  </si>
  <si>
    <t>741211827</t>
  </si>
  <si>
    <t>Demontáž rozvodnic kovových pod omítkou s krytím přes IPx4 plochou přes 0,8 m2</t>
  </si>
  <si>
    <t>-1542324171</t>
  </si>
  <si>
    <t>741310001</t>
  </si>
  <si>
    <t>Montáž vypínač nástěnný 1-jednopólový prostředí normální se zapojením vodičů</t>
  </si>
  <si>
    <t>-1659258486</t>
  </si>
  <si>
    <t>34570006</t>
  </si>
  <si>
    <t>spínač jednopólový, řazení 1, IP54, bezšr. sv.</t>
  </si>
  <si>
    <t>584398512</t>
  </si>
  <si>
    <t>741310021</t>
  </si>
  <si>
    <t>Montáž přepínač nástěnný 5-sériový prostředí normální se zapojením vodičů</t>
  </si>
  <si>
    <t>822415873</t>
  </si>
  <si>
    <t>34570007</t>
  </si>
  <si>
    <t>přepínač sériový, řazení 5, IP44, bezšr. sv.</t>
  </si>
  <si>
    <t>858516773</t>
  </si>
  <si>
    <t>741310022</t>
  </si>
  <si>
    <t>Montáž přepínač nástěnný 6-střídavý prostředí normální se zapojením vodičů</t>
  </si>
  <si>
    <t>-924418217</t>
  </si>
  <si>
    <t>34570008</t>
  </si>
  <si>
    <t>přepínač střídavý, řazení 6, IP54</t>
  </si>
  <si>
    <t>-1192454320</t>
  </si>
  <si>
    <t>741311003</t>
  </si>
  <si>
    <t>Montáž čidlo pohybu vestavné se zapojením vodičů</t>
  </si>
  <si>
    <t>-1260298444</t>
  </si>
  <si>
    <t>34570009</t>
  </si>
  <si>
    <t>pohyblivé čidlo zapuštěné 360° IP20 BILA</t>
  </si>
  <si>
    <t>-1375469811</t>
  </si>
  <si>
    <t>741313005</t>
  </si>
  <si>
    <t>Montáž zásuvka (polo)zapuštěná bezšroubové připojení 2P + PE s přepěťovou ochranou se zapojením vodičů</t>
  </si>
  <si>
    <t>-1896176677</t>
  </si>
  <si>
    <t>34570010</t>
  </si>
  <si>
    <t>zásuvka jednonásobná, chráněná, s clonkami, s bezšroubovými svorkami</t>
  </si>
  <si>
    <t>-1714691856</t>
  </si>
  <si>
    <t>34555231</t>
  </si>
  <si>
    <t>zásuvka zápustná jednonásobná chráněná, s clonkami, víčkem, s drápky, IP44, šroubové svorky</t>
  </si>
  <si>
    <t>821257722</t>
  </si>
  <si>
    <t>741313006</t>
  </si>
  <si>
    <t>Montáž zásuvka (polo)zapuštěná bezšroubové připojení 2x (2P + PE) s přepěťovou ochranou se zapojením vodičů</t>
  </si>
  <si>
    <t>-1759589285</t>
  </si>
  <si>
    <t>34570011</t>
  </si>
  <si>
    <t>zásuvka dvojnásobná s ochrannými kolíky, s clonkami, s natočenou dutinou</t>
  </si>
  <si>
    <t>790515812</t>
  </si>
  <si>
    <t>34570012</t>
  </si>
  <si>
    <t>rámeček dvojnásobný, pro vodorovnou i svislou montáž</t>
  </si>
  <si>
    <t>-1051619184</t>
  </si>
  <si>
    <t>741330731</t>
  </si>
  <si>
    <t xml:space="preserve">Montáž relé pomocné ventilátorové  se zapojením vodičů</t>
  </si>
  <si>
    <t>-1334345660</t>
  </si>
  <si>
    <t>741331033</t>
  </si>
  <si>
    <t>Montáž elektroměru vysílacího bez zapojení vodičů</t>
  </si>
  <si>
    <t>1633723808</t>
  </si>
  <si>
    <t>34570013</t>
  </si>
  <si>
    <t>elektroměr 3f s dálkovým odečtem dle podmínek SEE</t>
  </si>
  <si>
    <t>-1894985303</t>
  </si>
  <si>
    <t>741410021</t>
  </si>
  <si>
    <t>Montáž vodič uzemňovací pásek průřezu do 120 mm2 v městské zástavbě v zemi</t>
  </si>
  <si>
    <t>483778468</t>
  </si>
  <si>
    <t>35442062</t>
  </si>
  <si>
    <t>pás zemnící 30x4mm FeZn</t>
  </si>
  <si>
    <t>-394836653</t>
  </si>
  <si>
    <t>75*1,05 "Přepočtené koeficientem množství</t>
  </si>
  <si>
    <t>741420001</t>
  </si>
  <si>
    <t>Montáž drát nebo lano hromosvodné svodové D do 10 mm s podpěrou</t>
  </si>
  <si>
    <t>746786538</t>
  </si>
  <si>
    <t>68+20</t>
  </si>
  <si>
    <t>35441073</t>
  </si>
  <si>
    <t>drát D 10mm FeZn</t>
  </si>
  <si>
    <t>-1503552459</t>
  </si>
  <si>
    <t>1,1*20/1,61</t>
  </si>
  <si>
    <t>35442141</t>
  </si>
  <si>
    <t>drát D 8 mm AlMgSi polotvrdý</t>
  </si>
  <si>
    <t>-1543185764</t>
  </si>
  <si>
    <t>1,1*68,000/7,4</t>
  </si>
  <si>
    <t>34570014</t>
  </si>
  <si>
    <t>podpěra vedení, PV15 PVC hlava</t>
  </si>
  <si>
    <t>-1161319817</t>
  </si>
  <si>
    <t>34570015</t>
  </si>
  <si>
    <t>podpěra PV22 s DEHNQUICK Rd6-10mm, ROVNA</t>
  </si>
  <si>
    <t>-1951658153</t>
  </si>
  <si>
    <t>34570016</t>
  </si>
  <si>
    <t>podpěra vedení do zdiva, PV17 8/340</t>
  </si>
  <si>
    <t>1981587913</t>
  </si>
  <si>
    <t>741420021</t>
  </si>
  <si>
    <t>Montáž svorka hromosvodná se 2 šrouby</t>
  </si>
  <si>
    <t>1153639609</t>
  </si>
  <si>
    <t>35441885</t>
  </si>
  <si>
    <t>svorka spojovací pro lano D 8-10mm</t>
  </si>
  <si>
    <t>-96102968</t>
  </si>
  <si>
    <t>741420022</t>
  </si>
  <si>
    <t>Montáž svorka hromosvodná se 3 a více šrouby</t>
  </si>
  <si>
    <t>-1397861098</t>
  </si>
  <si>
    <t>4+1+8+12</t>
  </si>
  <si>
    <t>35431015</t>
  </si>
  <si>
    <t>svorka uzemnění FeZn zkušební, spoj hromosvod/uzemnění</t>
  </si>
  <si>
    <t>-241649096</t>
  </si>
  <si>
    <t>35441860</t>
  </si>
  <si>
    <t>svorka FeZn k jímací tyči - 4 šrouby</t>
  </si>
  <si>
    <t>-1941696338</t>
  </si>
  <si>
    <t>35441986</t>
  </si>
  <si>
    <t>svorka odbočovací a spojovací pro pásek 30x4 mm, FeZn</t>
  </si>
  <si>
    <t>-1552845504</t>
  </si>
  <si>
    <t>35441996</t>
  </si>
  <si>
    <t>svorka odbočovací a spojovací pro spojování kruhových a páskových vodičů, FeZn</t>
  </si>
  <si>
    <t>-292600809</t>
  </si>
  <si>
    <t>741420023</t>
  </si>
  <si>
    <t>Montáž svorka hromosvodná na okapové žlaby</t>
  </si>
  <si>
    <t>-2016440236</t>
  </si>
  <si>
    <t>35431038</t>
  </si>
  <si>
    <t>svorka uzemnění FeZn na okapové žlaby, 60 mm</t>
  </si>
  <si>
    <t>-2099704705</t>
  </si>
  <si>
    <t>741420051</t>
  </si>
  <si>
    <t>Montáž vedení hromosvodné-úhelník nebo trubka s držáky do zdiva</t>
  </si>
  <si>
    <t>1522237653</t>
  </si>
  <si>
    <t>35441830</t>
  </si>
  <si>
    <t>úhelník ochranný na ochranu svodu - 1700mm, FeZn</t>
  </si>
  <si>
    <t>585069607</t>
  </si>
  <si>
    <t>35441836</t>
  </si>
  <si>
    <t>držák ochranného úhelníku do zdiva, FeZn</t>
  </si>
  <si>
    <t>1969489036</t>
  </si>
  <si>
    <t>741430004</t>
  </si>
  <si>
    <t>Montáž tyč jímací délky do 3 m na střešní hřeben</t>
  </si>
  <si>
    <t>-2105115879</t>
  </si>
  <si>
    <t>3+1+2</t>
  </si>
  <si>
    <t>35441060</t>
  </si>
  <si>
    <t>tyč jímací s rovným koncem 1000mm FeZn</t>
  </si>
  <si>
    <t>-1428116885</t>
  </si>
  <si>
    <t>35442157</t>
  </si>
  <si>
    <t>tyč jímací s rovným koncem 18/10 2000 (1000/1000)mm AlMgSi</t>
  </si>
  <si>
    <t>446045398</t>
  </si>
  <si>
    <t>34570017</t>
  </si>
  <si>
    <t>distanční vložka dl. 530mm</t>
  </si>
  <si>
    <t>1514819338</t>
  </si>
  <si>
    <t>741810002</t>
  </si>
  <si>
    <t>Celková prohlídka elektrického rozvodu a zařízení přes 100 000 do 500 000,- Kč</t>
  </si>
  <si>
    <t>-90416560</t>
  </si>
  <si>
    <t>34570018</t>
  </si>
  <si>
    <t>drobný elektroinstalační a montážní materiál (stahovací pásky, hmoždinky, vruty…)</t>
  </si>
  <si>
    <t>-2131189358</t>
  </si>
  <si>
    <t>741820001</t>
  </si>
  <si>
    <t>Měření zemních odporů zemniče</t>
  </si>
  <si>
    <t>1151857032</t>
  </si>
  <si>
    <t>751111131</t>
  </si>
  <si>
    <t>Montáž ventilátoru axiálního nízkotlakého potrubního základního D do 200 mm</t>
  </si>
  <si>
    <t>-918158488</t>
  </si>
  <si>
    <t>42914101</t>
  </si>
  <si>
    <t>ventilátor axiální potrubní skříň z plastu průtok 100m3/h IP44 13W D 100mm</t>
  </si>
  <si>
    <t>1789099255</t>
  </si>
  <si>
    <t>741331051</t>
  </si>
  <si>
    <t>Montáž spínače časového bez zapojení vodičů</t>
  </si>
  <si>
    <t>944307705</t>
  </si>
  <si>
    <t>34570019</t>
  </si>
  <si>
    <t>časový spínač pod vypínač</t>
  </si>
  <si>
    <t>-522173217</t>
  </si>
  <si>
    <t>741372012</t>
  </si>
  <si>
    <t>Montáž svítidlo LED interiérové přisazené nástěnné reflektorové bez pohybového čidla se zapojením vodičů</t>
  </si>
  <si>
    <t>2132643978</t>
  </si>
  <si>
    <t>34570020</t>
  </si>
  <si>
    <t>nástěnné LED svítidlo 14W IP44</t>
  </si>
  <si>
    <t>-743410611</t>
  </si>
  <si>
    <t>741372013</t>
  </si>
  <si>
    <t>Montáž svítidlo LED interiérové přisazené nástěnné reflektorové se samostatným nebo integrovaným pohybovým čidlem se zapojením vodičů</t>
  </si>
  <si>
    <t>-22620649</t>
  </si>
  <si>
    <t>34570021</t>
  </si>
  <si>
    <t>nástěnné LED svítidlo 14W IP44 s pohybovým čidlem</t>
  </si>
  <si>
    <t>854933656</t>
  </si>
  <si>
    <t>741372062</t>
  </si>
  <si>
    <t>Montáž svítidlo LED interiérové přisazené stropní hranaté nebo kruhové přes 0,09 do 0,36 m2 se zapojením vodičů</t>
  </si>
  <si>
    <t>-521492009</t>
  </si>
  <si>
    <t>34570022</t>
  </si>
  <si>
    <t>svítidlo LED DN131B 22W 2100lm 4000K</t>
  </si>
  <si>
    <t>-1916164705</t>
  </si>
  <si>
    <t>741372112</t>
  </si>
  <si>
    <t>Montáž svítidlo LED interiérové vestavné panelové hranaté nebo kruhové přes 0,09 do 0,36 m2 se zapojením vodičů</t>
  </si>
  <si>
    <t>-1223929017</t>
  </si>
  <si>
    <t>34570023</t>
  </si>
  <si>
    <t>Q LED panel, čtverec A, 600, teplá bílá,</t>
  </si>
  <si>
    <t>-1693377508</t>
  </si>
  <si>
    <t>998741102</t>
  </si>
  <si>
    <t>Přesun hmot tonážní pro silnoproud v objektech v přes 6 do 12 m</t>
  </si>
  <si>
    <t>-266481426</t>
  </si>
  <si>
    <t>742</t>
  </si>
  <si>
    <t>Elektroinstalace - slaboproud</t>
  </si>
  <si>
    <t>742360121</t>
  </si>
  <si>
    <t>Montáž zásuvky účastníka</t>
  </si>
  <si>
    <t>280811453</t>
  </si>
  <si>
    <t>34570024</t>
  </si>
  <si>
    <t>zásuvka 2xRJ45 cat.6 komplet</t>
  </si>
  <si>
    <t>-452282133</t>
  </si>
  <si>
    <t>34570025</t>
  </si>
  <si>
    <t>přístroj zásuvky TV+R, koncový (typ EU 3503)</t>
  </si>
  <si>
    <t>145605788</t>
  </si>
  <si>
    <t>742420021</t>
  </si>
  <si>
    <t>Montáž antenního stožáru včetně upevňovacího materiálu</t>
  </si>
  <si>
    <t>-1932957372</t>
  </si>
  <si>
    <t>34570026</t>
  </si>
  <si>
    <t xml:space="preserve">anténní stožár vč. kotvení do krokví </t>
  </si>
  <si>
    <t>1965849935</t>
  </si>
  <si>
    <t>Práce a dodávky M</t>
  </si>
  <si>
    <t>46-M</t>
  </si>
  <si>
    <t>Zemní práce při extr.mont.pracích</t>
  </si>
  <si>
    <t>460161273</t>
  </si>
  <si>
    <t>Hloubení kabelových rýh ručně š 50 cm hl 80 cm v hornině tř II skupiny 4</t>
  </si>
  <si>
    <t>-2060544653</t>
  </si>
  <si>
    <t>20+25</t>
  </si>
  <si>
    <t>460431283</t>
  </si>
  <si>
    <t>Zásyp kabelových rýh ručně se zhutněním š 50 cm hl 80 cm z horniny tř II skupiny 4</t>
  </si>
  <si>
    <t>-646578641</t>
  </si>
  <si>
    <t>460941213</t>
  </si>
  <si>
    <t>Vyplnění a omítnutí rýh při elektroinstalacích ve stěnách hl do 3 cm a š přes 5 do 7 cm</t>
  </si>
  <si>
    <t>-7356278</t>
  </si>
  <si>
    <t>468081313</t>
  </si>
  <si>
    <t>Vybourání otvorů pro elektroinstalace ve zdivu cihelném pl do 0,0225 m2 tl přes 30 do 45 cm</t>
  </si>
  <si>
    <t>2037153459</t>
  </si>
  <si>
    <t>468101112</t>
  </si>
  <si>
    <t>Vysekání rýh pro montáž trubek a kabelů ve zdivu betonovém hl do 3 cm a š přes 3 do 5 cm</t>
  </si>
  <si>
    <t>-958960664</t>
  </si>
  <si>
    <t>469971111</t>
  </si>
  <si>
    <t>Svislá doprava suti a vybouraných hmot při elektromontážích za první podlaží</t>
  </si>
  <si>
    <t>1242021031</t>
  </si>
  <si>
    <t>469972111</t>
  </si>
  <si>
    <t>Odvoz suti a vybouraných hmot při elektromontážích do 1 km</t>
  </si>
  <si>
    <t>-249213441</t>
  </si>
  <si>
    <t>469972121</t>
  </si>
  <si>
    <t>Příplatek k odvozu suti a vybouraných hmot při elektromontážích za každý další 1 km</t>
  </si>
  <si>
    <t>-1928555787</t>
  </si>
  <si>
    <t>0,33*15 "Přepočtené koeficientem množství</t>
  </si>
  <si>
    <t>469973116</t>
  </si>
  <si>
    <t>-1472023019</t>
  </si>
  <si>
    <t>HZS2231</t>
  </si>
  <si>
    <t>Hodinová zúčtovací sazba elektrikář - demontáž stávající elektroinstalace</t>
  </si>
  <si>
    <t>-741423213</t>
  </si>
  <si>
    <t xml:space="preserve">Hodinová zúčtovací sazba elektrikář </t>
  </si>
  <si>
    <t>Poznámka k položce:_x000d_
- demontáž stávající elektroinstalace</t>
  </si>
  <si>
    <t>HZS2232</t>
  </si>
  <si>
    <t>Hodinová zúčtovací sazba elektrikář odborný</t>
  </si>
  <si>
    <t>-401693715</t>
  </si>
  <si>
    <t xml:space="preserve">Poznámka k položce:_x000d_
- výměna pojistkového spodku ve skříni PPS ve spolupráci s E-ON Distribuce_x000d_
- přepojení kabelu pro SEE CYKY 4J10 do skříně PPS_x000d_
- odpojení kabelu CYKY 5J6 mezi RE/RD a SEE1_x000d_
- demontáž kabelu CYKY 5J6 mezi RE/RD a R1_x000d_
- úprava rozvaděče SEE2 pro připojení elektroměru_x000d_
- úprava elekroinstalace v dopravní kanceláři_x000d_
- úprava vedení kabeláže ČD-Telematika vč. výkopových prací v perónu a půlené chráničky nebo   žlabu dl. 3m</t>
  </si>
  <si>
    <t>SO 02 - Materiál zadavatele - neoceňovat</t>
  </si>
  <si>
    <t>00100001</t>
  </si>
  <si>
    <t>nádoby na odpad v exteriéru</t>
  </si>
  <si>
    <t>861927481</t>
  </si>
  <si>
    <t>00100002</t>
  </si>
  <si>
    <t>vývěska závěsná</t>
  </si>
  <si>
    <t>-90981242</t>
  </si>
  <si>
    <t>00100003</t>
  </si>
  <si>
    <t>sedací nábytek do exteriéru</t>
  </si>
  <si>
    <t>-357024976</t>
  </si>
  <si>
    <t>00100004</t>
  </si>
  <si>
    <t>kolostav - stojan na kola</t>
  </si>
  <si>
    <t>1427789173</t>
  </si>
  <si>
    <t>SO 03 - Vedlejší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</si>
  <si>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</si>
  <si>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</si>
  <si>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</si>
  <si>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</si>
  <si>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>VRN4 - Inženýrská činnost</t>
  </si>
  <si>
    <t>VRN</t>
  </si>
  <si>
    <t>VRN1</t>
  </si>
  <si>
    <t>Průzkumné, geodetické a projektové práce</t>
  </si>
  <si>
    <t>012203000</t>
  </si>
  <si>
    <t>Geodetické práce při provádění stavby</t>
  </si>
  <si>
    <t>1024</t>
  </si>
  <si>
    <t>-1135067857</t>
  </si>
  <si>
    <t>Poznámka k položce:_x000d_
Vytýčení a ochrana sítí</t>
  </si>
  <si>
    <t>013254000</t>
  </si>
  <si>
    <t>Dokumentace skutečného provedení stavby</t>
  </si>
  <si>
    <t>-779705441</t>
  </si>
  <si>
    <t>VRN3</t>
  </si>
  <si>
    <t>Zařízení staveniště</t>
  </si>
  <si>
    <t>030001000</t>
  </si>
  <si>
    <t>kpl</t>
  </si>
  <si>
    <t>1835191907</t>
  </si>
  <si>
    <t>034503000</t>
  </si>
  <si>
    <t>Informační tabule na staveništi</t>
  </si>
  <si>
    <t>-311036212</t>
  </si>
  <si>
    <t xml:space="preserve">Poznámka k položce:_x000d_
"- informace pro cestující _x000d_
- informační tabule dle SŽ PO-09/2021-GŘ Pokynu generálního ředitele stanovující podmínky pro     přístupy osob v prostoru stavby_x000d_
"</t>
  </si>
  <si>
    <t>035103001</t>
  </si>
  <si>
    <t>Pronájem ploch</t>
  </si>
  <si>
    <t>měsíc</t>
  </si>
  <si>
    <t>-1549670055</t>
  </si>
  <si>
    <t>Poznámka k položce:_x000d_
- pronájem kontejneru "náhradní čekárny pro cestující"_x000d_
- pronájem plochy lešení"</t>
  </si>
  <si>
    <t>VRN7</t>
  </si>
  <si>
    <t>Provozní vlivy</t>
  </si>
  <si>
    <t>070001000</t>
  </si>
  <si>
    <t>-1837148107</t>
  </si>
  <si>
    <t>VRN4</t>
  </si>
  <si>
    <t>Inženýrská činnost</t>
  </si>
  <si>
    <t>044002000</t>
  </si>
  <si>
    <t>Revize</t>
  </si>
  <si>
    <t>1961280376</t>
  </si>
  <si>
    <t>Poznámka k položce:_x000d_
"_x000d_
ektroinstalace_x000d_
- revize elektroinstalace včetně RS_x000d_
- prohlídka zařízení právnickou osobou_x000d_
- vydání průkazu způsobilosti DÚ_x000d_
_x000d_
hromosvod_x000d_
- revize hromosvodu_x000d_
- vydání průkazu způsobilosti DÚ_x000d_
_x000d_
slaboproudé rozvody_x000d_
- revize jednotlivých souborů_x000d_
_x000d_
Zkoušky_x000d_
- kanalizace_x000d_
- vytápění_x000d_
"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</si>
</sst>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8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0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1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2" fillId="0" borderId="14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1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</xf>
    <xf numFmtId="0" fontId="39" fillId="0" borderId="22" xfId="0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40" fillId="0" borderId="0" xfId="0" applyFont="1" applyAlignment="1" applyProtection="1">
      <alignment vertical="center" wrapText="1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32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36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37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38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39</v>
      </c>
      <c r="AL28" s="46"/>
      <c r="AM28" s="46"/>
      <c r="AN28" s="46"/>
      <c r="AO28" s="46"/>
      <c r="AP28" s="41"/>
      <c r="AQ28" s="41"/>
      <c r="AR28" s="45"/>
      <c r="BE28" s="32"/>
    </row>
    <row r="29" hidden="1" s="3" customFormat="1" ht="14.4" customHeight="1">
      <c r="A29" s="3"/>
      <c r="B29" s="47"/>
      <c r="C29" s="48"/>
      <c r="D29" s="33" t="s">
        <v>40</v>
      </c>
      <c r="E29" s="48"/>
      <c r="F29" s="33" t="s">
        <v>41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hidden="1" s="3" customFormat="1" ht="14.4" customHeight="1">
      <c r="A30" s="3"/>
      <c r="B30" s="47"/>
      <c r="C30" s="48"/>
      <c r="D30" s="48"/>
      <c r="E30" s="48"/>
      <c r="F30" s="33" t="s">
        <v>42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s="3" customFormat="1" ht="14.4" customHeight="1">
      <c r="A31" s="3"/>
      <c r="B31" s="47"/>
      <c r="C31" s="48"/>
      <c r="D31" s="53" t="s">
        <v>40</v>
      </c>
      <c r="E31" s="48"/>
      <c r="F31" s="33" t="s">
        <v>43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s="3" customFormat="1" ht="14.4" customHeight="1">
      <c r="A32" s="3"/>
      <c r="B32" s="47"/>
      <c r="C32" s="48"/>
      <c r="D32" s="48"/>
      <c r="E32" s="48"/>
      <c r="F32" s="33" t="s">
        <v>44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45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4"/>
      <c r="D35" s="55" t="s">
        <v>46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47</v>
      </c>
      <c r="U35" s="56"/>
      <c r="V35" s="56"/>
      <c r="W35" s="56"/>
      <c r="X35" s="58" t="s">
        <v>48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1"/>
      <c r="C49" s="62"/>
      <c r="D49" s="63" t="s">
        <v>49</v>
      </c>
      <c r="E49" s="64"/>
      <c r="F49" s="64"/>
      <c r="G49" s="64"/>
      <c r="H49" s="64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  <c r="T49" s="64"/>
      <c r="U49" s="64"/>
      <c r="V49" s="64"/>
      <c r="W49" s="64"/>
      <c r="X49" s="64"/>
      <c r="Y49" s="64"/>
      <c r="Z49" s="64"/>
      <c r="AA49" s="64"/>
      <c r="AB49" s="64"/>
      <c r="AC49" s="64"/>
      <c r="AD49" s="64"/>
      <c r="AE49" s="64"/>
      <c r="AF49" s="64"/>
      <c r="AG49" s="64"/>
      <c r="AH49" s="63" t="s">
        <v>50</v>
      </c>
      <c r="AI49" s="64"/>
      <c r="AJ49" s="64"/>
      <c r="AK49" s="64"/>
      <c r="AL49" s="64"/>
      <c r="AM49" s="64"/>
      <c r="AN49" s="64"/>
      <c r="AO49" s="64"/>
      <c r="AP49" s="62"/>
      <c r="AQ49" s="62"/>
      <c r="AR49" s="65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6" t="s">
        <v>51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6" t="s">
        <v>52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6" t="s">
        <v>51</v>
      </c>
      <c r="AI60" s="43"/>
      <c r="AJ60" s="43"/>
      <c r="AK60" s="43"/>
      <c r="AL60" s="43"/>
      <c r="AM60" s="66" t="s">
        <v>52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3" t="s">
        <v>53</v>
      </c>
      <c r="E64" s="67"/>
      <c r="F64" s="67"/>
      <c r="G64" s="67"/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7"/>
      <c r="Z64" s="67"/>
      <c r="AA64" s="67"/>
      <c r="AB64" s="67"/>
      <c r="AC64" s="67"/>
      <c r="AD64" s="67"/>
      <c r="AE64" s="67"/>
      <c r="AF64" s="67"/>
      <c r="AG64" s="67"/>
      <c r="AH64" s="63" t="s">
        <v>54</v>
      </c>
      <c r="AI64" s="67"/>
      <c r="AJ64" s="67"/>
      <c r="AK64" s="67"/>
      <c r="AL64" s="67"/>
      <c r="AM64" s="67"/>
      <c r="AN64" s="67"/>
      <c r="AO64" s="67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6" t="s">
        <v>51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6" t="s">
        <v>52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6" t="s">
        <v>51</v>
      </c>
      <c r="AI75" s="43"/>
      <c r="AJ75" s="43"/>
      <c r="AK75" s="43"/>
      <c r="AL75" s="43"/>
      <c r="AM75" s="66" t="s">
        <v>52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8"/>
      <c r="C77" s="69"/>
      <c r="D77" s="69"/>
      <c r="E77" s="69"/>
      <c r="F77" s="69"/>
      <c r="G77" s="69"/>
      <c r="H77" s="69"/>
      <c r="I77" s="69"/>
      <c r="J77" s="69"/>
      <c r="K77" s="69"/>
      <c r="L77" s="69"/>
      <c r="M77" s="69"/>
      <c r="N77" s="69"/>
      <c r="O77" s="69"/>
      <c r="P77" s="69"/>
      <c r="Q77" s="69"/>
      <c r="R77" s="69"/>
      <c r="S77" s="69"/>
      <c r="T77" s="69"/>
      <c r="U77" s="69"/>
      <c r="V77" s="69"/>
      <c r="W77" s="69"/>
      <c r="X77" s="69"/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  <c r="AL77" s="69"/>
      <c r="AM77" s="69"/>
      <c r="AN77" s="69"/>
      <c r="AO77" s="69"/>
      <c r="AP77" s="69"/>
      <c r="AQ77" s="69"/>
      <c r="AR77" s="45"/>
      <c r="BE77" s="39"/>
    </row>
    <row r="81" s="2" customFormat="1" ht="6.96" customHeight="1">
      <c r="A81" s="39"/>
      <c r="B81" s="70"/>
      <c r="C81" s="71"/>
      <c r="D81" s="71"/>
      <c r="E81" s="71"/>
      <c r="F81" s="71"/>
      <c r="G81" s="71"/>
      <c r="H81" s="71"/>
      <c r="I81" s="71"/>
      <c r="J81" s="71"/>
      <c r="K81" s="71"/>
      <c r="L81" s="71"/>
      <c r="M81" s="71"/>
      <c r="N81" s="71"/>
      <c r="O81" s="71"/>
      <c r="P81" s="71"/>
      <c r="Q81" s="71"/>
      <c r="R81" s="71"/>
      <c r="S81" s="71"/>
      <c r="T81" s="71"/>
      <c r="U81" s="71"/>
      <c r="V81" s="71"/>
      <c r="W81" s="71"/>
      <c r="X81" s="71"/>
      <c r="Y81" s="71"/>
      <c r="Z81" s="71"/>
      <c r="AA81" s="71"/>
      <c r="AB81" s="71"/>
      <c r="AC81" s="71"/>
      <c r="AD81" s="71"/>
      <c r="AE81" s="71"/>
      <c r="AF81" s="71"/>
      <c r="AG81" s="71"/>
      <c r="AH81" s="71"/>
      <c r="AI81" s="71"/>
      <c r="AJ81" s="71"/>
      <c r="AK81" s="71"/>
      <c r="AL81" s="71"/>
      <c r="AM81" s="71"/>
      <c r="AN81" s="71"/>
      <c r="AO81" s="71"/>
      <c r="AP81" s="71"/>
      <c r="AQ81" s="71"/>
      <c r="AR81" s="45"/>
      <c r="BE81" s="39"/>
    </row>
    <row r="82" s="2" customFormat="1" ht="24.96" customHeight="1">
      <c r="A82" s="39"/>
      <c r="B82" s="40"/>
      <c r="C82" s="24" t="s">
        <v>55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2"/>
      <c r="C84" s="33" t="s">
        <v>13</v>
      </c>
      <c r="D84" s="73"/>
      <c r="E84" s="73"/>
      <c r="F84" s="73"/>
      <c r="G84" s="73"/>
      <c r="H84" s="73"/>
      <c r="I84" s="73"/>
      <c r="J84" s="73"/>
      <c r="K84" s="73"/>
      <c r="L84" s="73" t="str">
        <f>K5</f>
        <v>65423018</v>
      </c>
      <c r="M84" s="73"/>
      <c r="N84" s="73"/>
      <c r="O84" s="73"/>
      <c r="P84" s="73"/>
      <c r="Q84" s="73"/>
      <c r="R84" s="73"/>
      <c r="S84" s="73"/>
      <c r="T84" s="73"/>
      <c r="U84" s="73"/>
      <c r="V84" s="73"/>
      <c r="W84" s="73"/>
      <c r="X84" s="73"/>
      <c r="Y84" s="73"/>
      <c r="Z84" s="73"/>
      <c r="AA84" s="73"/>
      <c r="AB84" s="73"/>
      <c r="AC84" s="73"/>
      <c r="AD84" s="73"/>
      <c r="AE84" s="73"/>
      <c r="AF84" s="73"/>
      <c r="AG84" s="73"/>
      <c r="AH84" s="73"/>
      <c r="AI84" s="73"/>
      <c r="AJ84" s="73"/>
      <c r="AK84" s="73"/>
      <c r="AL84" s="73"/>
      <c r="AM84" s="73"/>
      <c r="AN84" s="73"/>
      <c r="AO84" s="73"/>
      <c r="AP84" s="73"/>
      <c r="AQ84" s="73"/>
      <c r="AR84" s="74"/>
      <c r="BE84" s="4"/>
    </row>
    <row r="85" s="5" customFormat="1" ht="36.96" customHeight="1">
      <c r="A85" s="5"/>
      <c r="B85" s="75"/>
      <c r="C85" s="76" t="s">
        <v>16</v>
      </c>
      <c r="D85" s="77"/>
      <c r="E85" s="77"/>
      <c r="F85" s="77"/>
      <c r="G85" s="77"/>
      <c r="H85" s="77"/>
      <c r="I85" s="77"/>
      <c r="J85" s="77"/>
      <c r="K85" s="77"/>
      <c r="L85" s="78" t="str">
        <f>K6</f>
        <v>Mačkov ON - oprava budovy zastávky</v>
      </c>
      <c r="M85" s="77"/>
      <c r="N85" s="77"/>
      <c r="O85" s="77"/>
      <c r="P85" s="77"/>
      <c r="Q85" s="77"/>
      <c r="R85" s="77"/>
      <c r="S85" s="77"/>
      <c r="T85" s="77"/>
      <c r="U85" s="77"/>
      <c r="V85" s="77"/>
      <c r="W85" s="77"/>
      <c r="X85" s="77"/>
      <c r="Y85" s="77"/>
      <c r="Z85" s="77"/>
      <c r="AA85" s="77"/>
      <c r="AB85" s="77"/>
      <c r="AC85" s="77"/>
      <c r="AD85" s="77"/>
      <c r="AE85" s="77"/>
      <c r="AF85" s="77"/>
      <c r="AG85" s="77"/>
      <c r="AH85" s="77"/>
      <c r="AI85" s="77"/>
      <c r="AJ85" s="77"/>
      <c r="AK85" s="77"/>
      <c r="AL85" s="77"/>
      <c r="AM85" s="77"/>
      <c r="AN85" s="77"/>
      <c r="AO85" s="77"/>
      <c r="AP85" s="77"/>
      <c r="AQ85" s="77"/>
      <c r="AR85" s="79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80" t="str">
        <f>IF(K8="","",K8)</f>
        <v>Mačkov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1" t="str">
        <f>IF(AN8= "","",AN8)</f>
        <v>8. 3. 2023</v>
      </c>
      <c r="AN87" s="81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25.6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3" t="str">
        <f>IF(E11= "","",E11)</f>
        <v>Správa železnic s.o., OŘ Plzeň Sušická 1168/23,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2" t="str">
        <f>IF(E17="","",E17)</f>
        <v>Ing.M.Neubauer, Klatovy 763/II</v>
      </c>
      <c r="AN89" s="73"/>
      <c r="AO89" s="73"/>
      <c r="AP89" s="73"/>
      <c r="AQ89" s="41"/>
      <c r="AR89" s="45"/>
      <c r="AS89" s="83" t="s">
        <v>56</v>
      </c>
      <c r="AT89" s="84"/>
      <c r="AU89" s="85"/>
      <c r="AV89" s="85"/>
      <c r="AW89" s="85"/>
      <c r="AX89" s="85"/>
      <c r="AY89" s="85"/>
      <c r="AZ89" s="85"/>
      <c r="BA89" s="85"/>
      <c r="BB89" s="85"/>
      <c r="BC89" s="85"/>
      <c r="BD89" s="86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3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33</v>
      </c>
      <c r="AJ90" s="41"/>
      <c r="AK90" s="41"/>
      <c r="AL90" s="41"/>
      <c r="AM90" s="82" t="str">
        <f>IF(E20="","",E20)</f>
        <v xml:space="preserve"> </v>
      </c>
      <c r="AN90" s="73"/>
      <c r="AO90" s="73"/>
      <c r="AP90" s="73"/>
      <c r="AQ90" s="41"/>
      <c r="AR90" s="45"/>
      <c r="AS90" s="87"/>
      <c r="AT90" s="88"/>
      <c r="AU90" s="89"/>
      <c r="AV90" s="89"/>
      <c r="AW90" s="89"/>
      <c r="AX90" s="89"/>
      <c r="AY90" s="89"/>
      <c r="AZ90" s="89"/>
      <c r="BA90" s="89"/>
      <c r="BB90" s="89"/>
      <c r="BC90" s="89"/>
      <c r="BD90" s="90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1"/>
      <c r="AT91" s="92"/>
      <c r="AU91" s="93"/>
      <c r="AV91" s="93"/>
      <c r="AW91" s="93"/>
      <c r="AX91" s="93"/>
      <c r="AY91" s="93"/>
      <c r="AZ91" s="93"/>
      <c r="BA91" s="93"/>
      <c r="BB91" s="93"/>
      <c r="BC91" s="93"/>
      <c r="BD91" s="94"/>
      <c r="BE91" s="39"/>
    </row>
    <row r="92" s="2" customFormat="1" ht="29.28" customHeight="1">
      <c r="A92" s="39"/>
      <c r="B92" s="40"/>
      <c r="C92" s="95" t="s">
        <v>57</v>
      </c>
      <c r="D92" s="96"/>
      <c r="E92" s="96"/>
      <c r="F92" s="96"/>
      <c r="G92" s="96"/>
      <c r="H92" s="97"/>
      <c r="I92" s="98" t="s">
        <v>58</v>
      </c>
      <c r="J92" s="96"/>
      <c r="K92" s="96"/>
      <c r="L92" s="96"/>
      <c r="M92" s="96"/>
      <c r="N92" s="96"/>
      <c r="O92" s="96"/>
      <c r="P92" s="96"/>
      <c r="Q92" s="96"/>
      <c r="R92" s="96"/>
      <c r="S92" s="96"/>
      <c r="T92" s="96"/>
      <c r="U92" s="96"/>
      <c r="V92" s="96"/>
      <c r="W92" s="96"/>
      <c r="X92" s="96"/>
      <c r="Y92" s="96"/>
      <c r="Z92" s="96"/>
      <c r="AA92" s="96"/>
      <c r="AB92" s="96"/>
      <c r="AC92" s="96"/>
      <c r="AD92" s="96"/>
      <c r="AE92" s="96"/>
      <c r="AF92" s="96"/>
      <c r="AG92" s="99" t="s">
        <v>59</v>
      </c>
      <c r="AH92" s="96"/>
      <c r="AI92" s="96"/>
      <c r="AJ92" s="96"/>
      <c r="AK92" s="96"/>
      <c r="AL92" s="96"/>
      <c r="AM92" s="96"/>
      <c r="AN92" s="98" t="s">
        <v>60</v>
      </c>
      <c r="AO92" s="96"/>
      <c r="AP92" s="100"/>
      <c r="AQ92" s="101" t="s">
        <v>61</v>
      </c>
      <c r="AR92" s="45"/>
      <c r="AS92" s="102" t="s">
        <v>62</v>
      </c>
      <c r="AT92" s="103" t="s">
        <v>63</v>
      </c>
      <c r="AU92" s="103" t="s">
        <v>64</v>
      </c>
      <c r="AV92" s="103" t="s">
        <v>65</v>
      </c>
      <c r="AW92" s="103" t="s">
        <v>66</v>
      </c>
      <c r="AX92" s="103" t="s">
        <v>67</v>
      </c>
      <c r="AY92" s="103" t="s">
        <v>68</v>
      </c>
      <c r="AZ92" s="103" t="s">
        <v>69</v>
      </c>
      <c r="BA92" s="103" t="s">
        <v>70</v>
      </c>
      <c r="BB92" s="103" t="s">
        <v>71</v>
      </c>
      <c r="BC92" s="103" t="s">
        <v>72</v>
      </c>
      <c r="BD92" s="104" t="s">
        <v>73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5"/>
      <c r="AT93" s="106"/>
      <c r="AU93" s="106"/>
      <c r="AV93" s="106"/>
      <c r="AW93" s="106"/>
      <c r="AX93" s="106"/>
      <c r="AY93" s="106"/>
      <c r="AZ93" s="106"/>
      <c r="BA93" s="106"/>
      <c r="BB93" s="106"/>
      <c r="BC93" s="106"/>
      <c r="BD93" s="107"/>
      <c r="BE93" s="39"/>
    </row>
    <row r="94" s="6" customFormat="1" ht="32.4" customHeight="1">
      <c r="A94" s="6"/>
      <c r="B94" s="108"/>
      <c r="C94" s="109" t="s">
        <v>74</v>
      </c>
      <c r="D94" s="110"/>
      <c r="E94" s="110"/>
      <c r="F94" s="110"/>
      <c r="G94" s="110"/>
      <c r="H94" s="110"/>
      <c r="I94" s="110"/>
      <c r="J94" s="110"/>
      <c r="K94" s="110"/>
      <c r="L94" s="110"/>
      <c r="M94" s="110"/>
      <c r="N94" s="110"/>
      <c r="O94" s="110"/>
      <c r="P94" s="110"/>
      <c r="Q94" s="110"/>
      <c r="R94" s="110"/>
      <c r="S94" s="110"/>
      <c r="T94" s="110"/>
      <c r="U94" s="110"/>
      <c r="V94" s="110"/>
      <c r="W94" s="110"/>
      <c r="X94" s="110"/>
      <c r="Y94" s="110"/>
      <c r="Z94" s="110"/>
      <c r="AA94" s="110"/>
      <c r="AB94" s="110"/>
      <c r="AC94" s="110"/>
      <c r="AD94" s="110"/>
      <c r="AE94" s="110"/>
      <c r="AF94" s="110"/>
      <c r="AG94" s="111">
        <f>ROUND(AG95+AG100+AG101,2)</f>
        <v>0</v>
      </c>
      <c r="AH94" s="111"/>
      <c r="AI94" s="111"/>
      <c r="AJ94" s="111"/>
      <c r="AK94" s="111"/>
      <c r="AL94" s="111"/>
      <c r="AM94" s="111"/>
      <c r="AN94" s="112">
        <f>SUM(AG94,AT94)</f>
        <v>0</v>
      </c>
      <c r="AO94" s="112"/>
      <c r="AP94" s="112"/>
      <c r="AQ94" s="113" t="s">
        <v>1</v>
      </c>
      <c r="AR94" s="114"/>
      <c r="AS94" s="115">
        <f>ROUND(AS95+AS100+AS101,2)</f>
        <v>0</v>
      </c>
      <c r="AT94" s="116">
        <f>ROUND(SUM(AV94:AW94),2)</f>
        <v>0</v>
      </c>
      <c r="AU94" s="117">
        <f>ROUND(AU95+AU100+AU101,5)</f>
        <v>0</v>
      </c>
      <c r="AV94" s="116">
        <f>ROUND(AZ94*L29,2)</f>
        <v>0</v>
      </c>
      <c r="AW94" s="116">
        <f>ROUND(BA94*L30,2)</f>
        <v>0</v>
      </c>
      <c r="AX94" s="116">
        <f>ROUND(BB94*L29,2)</f>
        <v>0</v>
      </c>
      <c r="AY94" s="116">
        <f>ROUND(BC94*L30,2)</f>
        <v>0</v>
      </c>
      <c r="AZ94" s="116">
        <f>ROUND(AZ95+AZ100+AZ101,2)</f>
        <v>0</v>
      </c>
      <c r="BA94" s="116">
        <f>ROUND(BA95+BA100+BA101,2)</f>
        <v>0</v>
      </c>
      <c r="BB94" s="116">
        <f>ROUND(BB95+BB100+BB101,2)</f>
        <v>0</v>
      </c>
      <c r="BC94" s="116">
        <f>ROUND(BC95+BC100+BC101,2)</f>
        <v>0</v>
      </c>
      <c r="BD94" s="118">
        <f>ROUND(BD95+BD100+BD101,2)</f>
        <v>0</v>
      </c>
      <c r="BE94" s="6"/>
      <c r="BS94" s="119" t="s">
        <v>75</v>
      </c>
      <c r="BT94" s="119" t="s">
        <v>76</v>
      </c>
      <c r="BU94" s="120" t="s">
        <v>77</v>
      </c>
      <c r="BV94" s="119" t="s">
        <v>78</v>
      </c>
      <c r="BW94" s="119" t="s">
        <v>5</v>
      </c>
      <c r="BX94" s="119" t="s">
        <v>79</v>
      </c>
      <c r="CL94" s="119" t="s">
        <v>1</v>
      </c>
    </row>
    <row r="95" s="7" customFormat="1" ht="16.5" customHeight="1">
      <c r="A95" s="7"/>
      <c r="B95" s="121"/>
      <c r="C95" s="122"/>
      <c r="D95" s="123" t="s">
        <v>80</v>
      </c>
      <c r="E95" s="123"/>
      <c r="F95" s="123"/>
      <c r="G95" s="123"/>
      <c r="H95" s="123"/>
      <c r="I95" s="124"/>
      <c r="J95" s="123" t="s">
        <v>81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ROUND(SUM(AG96:AG99),2)</f>
        <v>0</v>
      </c>
      <c r="AH95" s="124"/>
      <c r="AI95" s="124"/>
      <c r="AJ95" s="124"/>
      <c r="AK95" s="124"/>
      <c r="AL95" s="124"/>
      <c r="AM95" s="124"/>
      <c r="AN95" s="126">
        <f>SUM(AG95,AT95)</f>
        <v>0</v>
      </c>
      <c r="AO95" s="124"/>
      <c r="AP95" s="124"/>
      <c r="AQ95" s="127" t="s">
        <v>82</v>
      </c>
      <c r="AR95" s="128"/>
      <c r="AS95" s="129">
        <f>ROUND(SUM(AS96:AS99),2)</f>
        <v>0</v>
      </c>
      <c r="AT95" s="130">
        <f>ROUND(SUM(AV95:AW95),2)</f>
        <v>0</v>
      </c>
      <c r="AU95" s="131">
        <f>ROUND(SUM(AU96:AU99),5)</f>
        <v>0</v>
      </c>
      <c r="AV95" s="130">
        <f>ROUND(AZ95*L29,2)</f>
        <v>0</v>
      </c>
      <c r="AW95" s="130">
        <f>ROUND(BA95*L30,2)</f>
        <v>0</v>
      </c>
      <c r="AX95" s="130">
        <f>ROUND(BB95*L29,2)</f>
        <v>0</v>
      </c>
      <c r="AY95" s="130">
        <f>ROUND(BC95*L30,2)</f>
        <v>0</v>
      </c>
      <c r="AZ95" s="130">
        <f>ROUND(SUM(AZ96:AZ99),2)</f>
        <v>0</v>
      </c>
      <c r="BA95" s="130">
        <f>ROUND(SUM(BA96:BA99),2)</f>
        <v>0</v>
      </c>
      <c r="BB95" s="130">
        <f>ROUND(SUM(BB96:BB99),2)</f>
        <v>0</v>
      </c>
      <c r="BC95" s="130">
        <f>ROUND(SUM(BC96:BC99),2)</f>
        <v>0</v>
      </c>
      <c r="BD95" s="132">
        <f>ROUND(SUM(BD96:BD99),2)</f>
        <v>0</v>
      </c>
      <c r="BE95" s="7"/>
      <c r="BS95" s="133" t="s">
        <v>75</v>
      </c>
      <c r="BT95" s="133" t="s">
        <v>83</v>
      </c>
      <c r="BU95" s="133" t="s">
        <v>77</v>
      </c>
      <c r="BV95" s="133" t="s">
        <v>78</v>
      </c>
      <c r="BW95" s="133" t="s">
        <v>84</v>
      </c>
      <c r="BX95" s="133" t="s">
        <v>5</v>
      </c>
      <c r="CL95" s="133" t="s">
        <v>1</v>
      </c>
      <c r="CM95" s="133" t="s">
        <v>85</v>
      </c>
    </row>
    <row r="96" s="4" customFormat="1" ht="16.5" customHeight="1">
      <c r="A96" s="134" t="s">
        <v>86</v>
      </c>
      <c r="B96" s="72"/>
      <c r="C96" s="135"/>
      <c r="D96" s="135"/>
      <c r="E96" s="136" t="s">
        <v>87</v>
      </c>
      <c r="F96" s="136"/>
      <c r="G96" s="136"/>
      <c r="H96" s="136"/>
      <c r="I96" s="136"/>
      <c r="J96" s="135"/>
      <c r="K96" s="136" t="s">
        <v>88</v>
      </c>
      <c r="L96" s="136"/>
      <c r="M96" s="136"/>
      <c r="N96" s="136"/>
      <c r="O96" s="136"/>
      <c r="P96" s="136"/>
      <c r="Q96" s="136"/>
      <c r="R96" s="136"/>
      <c r="S96" s="136"/>
      <c r="T96" s="136"/>
      <c r="U96" s="136"/>
      <c r="V96" s="136"/>
      <c r="W96" s="136"/>
      <c r="X96" s="136"/>
      <c r="Y96" s="136"/>
      <c r="Z96" s="136"/>
      <c r="AA96" s="136"/>
      <c r="AB96" s="136"/>
      <c r="AC96" s="136"/>
      <c r="AD96" s="136"/>
      <c r="AE96" s="136"/>
      <c r="AF96" s="136"/>
      <c r="AG96" s="137">
        <f>'PS 01 - Stavební úpravy'!J32</f>
        <v>0</v>
      </c>
      <c r="AH96" s="135"/>
      <c r="AI96" s="135"/>
      <c r="AJ96" s="135"/>
      <c r="AK96" s="135"/>
      <c r="AL96" s="135"/>
      <c r="AM96" s="135"/>
      <c r="AN96" s="137">
        <f>SUM(AG96,AT96)</f>
        <v>0</v>
      </c>
      <c r="AO96" s="135"/>
      <c r="AP96" s="135"/>
      <c r="AQ96" s="138" t="s">
        <v>89</v>
      </c>
      <c r="AR96" s="74"/>
      <c r="AS96" s="139">
        <v>0</v>
      </c>
      <c r="AT96" s="140">
        <f>ROUND(SUM(AV96:AW96),2)</f>
        <v>0</v>
      </c>
      <c r="AU96" s="141">
        <f>'PS 01 - Stavební úpravy'!P149</f>
        <v>0</v>
      </c>
      <c r="AV96" s="140">
        <f>'PS 01 - Stavební úpravy'!J35</f>
        <v>0</v>
      </c>
      <c r="AW96" s="140">
        <f>'PS 01 - Stavební úpravy'!J36</f>
        <v>0</v>
      </c>
      <c r="AX96" s="140">
        <f>'PS 01 - Stavební úpravy'!J37</f>
        <v>0</v>
      </c>
      <c r="AY96" s="140">
        <f>'PS 01 - Stavební úpravy'!J38</f>
        <v>0</v>
      </c>
      <c r="AZ96" s="140">
        <f>'PS 01 - Stavební úpravy'!F35</f>
        <v>0</v>
      </c>
      <c r="BA96" s="140">
        <f>'PS 01 - Stavební úpravy'!F36</f>
        <v>0</v>
      </c>
      <c r="BB96" s="140">
        <f>'PS 01 - Stavební úpravy'!F37</f>
        <v>0</v>
      </c>
      <c r="BC96" s="140">
        <f>'PS 01 - Stavební úpravy'!F38</f>
        <v>0</v>
      </c>
      <c r="BD96" s="142">
        <f>'PS 01 - Stavební úpravy'!F39</f>
        <v>0</v>
      </c>
      <c r="BE96" s="4"/>
      <c r="BT96" s="143" t="s">
        <v>85</v>
      </c>
      <c r="BV96" s="143" t="s">
        <v>78</v>
      </c>
      <c r="BW96" s="143" t="s">
        <v>90</v>
      </c>
      <c r="BX96" s="143" t="s">
        <v>84</v>
      </c>
      <c r="CL96" s="143" t="s">
        <v>1</v>
      </c>
    </row>
    <row r="97" s="4" customFormat="1" ht="16.5" customHeight="1">
      <c r="A97" s="134" t="s">
        <v>86</v>
      </c>
      <c r="B97" s="72"/>
      <c r="C97" s="135"/>
      <c r="D97" s="135"/>
      <c r="E97" s="136" t="s">
        <v>91</v>
      </c>
      <c r="F97" s="136"/>
      <c r="G97" s="136"/>
      <c r="H97" s="136"/>
      <c r="I97" s="136"/>
      <c r="J97" s="135"/>
      <c r="K97" s="136" t="s">
        <v>92</v>
      </c>
      <c r="L97" s="136"/>
      <c r="M97" s="136"/>
      <c r="N97" s="136"/>
      <c r="O97" s="136"/>
      <c r="P97" s="136"/>
      <c r="Q97" s="136"/>
      <c r="R97" s="136"/>
      <c r="S97" s="136"/>
      <c r="T97" s="136"/>
      <c r="U97" s="136"/>
      <c r="V97" s="136"/>
      <c r="W97" s="136"/>
      <c r="X97" s="136"/>
      <c r="Y97" s="136"/>
      <c r="Z97" s="136"/>
      <c r="AA97" s="136"/>
      <c r="AB97" s="136"/>
      <c r="AC97" s="136"/>
      <c r="AD97" s="136"/>
      <c r="AE97" s="136"/>
      <c r="AF97" s="136"/>
      <c r="AG97" s="137">
        <f>'PS 02 - Zdravotní instalace'!J32</f>
        <v>0</v>
      </c>
      <c r="AH97" s="135"/>
      <c r="AI97" s="135"/>
      <c r="AJ97" s="135"/>
      <c r="AK97" s="135"/>
      <c r="AL97" s="135"/>
      <c r="AM97" s="135"/>
      <c r="AN97" s="137">
        <f>SUM(AG97,AT97)</f>
        <v>0</v>
      </c>
      <c r="AO97" s="135"/>
      <c r="AP97" s="135"/>
      <c r="AQ97" s="138" t="s">
        <v>89</v>
      </c>
      <c r="AR97" s="74"/>
      <c r="AS97" s="139">
        <v>0</v>
      </c>
      <c r="AT97" s="140">
        <f>ROUND(SUM(AV97:AW97),2)</f>
        <v>0</v>
      </c>
      <c r="AU97" s="141">
        <f>'PS 02 - Zdravotní instalace'!P134</f>
        <v>0</v>
      </c>
      <c r="AV97" s="140">
        <f>'PS 02 - Zdravotní instalace'!J35</f>
        <v>0</v>
      </c>
      <c r="AW97" s="140">
        <f>'PS 02 - Zdravotní instalace'!J36</f>
        <v>0</v>
      </c>
      <c r="AX97" s="140">
        <f>'PS 02 - Zdravotní instalace'!J37</f>
        <v>0</v>
      </c>
      <c r="AY97" s="140">
        <f>'PS 02 - Zdravotní instalace'!J38</f>
        <v>0</v>
      </c>
      <c r="AZ97" s="140">
        <f>'PS 02 - Zdravotní instalace'!F35</f>
        <v>0</v>
      </c>
      <c r="BA97" s="140">
        <f>'PS 02 - Zdravotní instalace'!F36</f>
        <v>0</v>
      </c>
      <c r="BB97" s="140">
        <f>'PS 02 - Zdravotní instalace'!F37</f>
        <v>0</v>
      </c>
      <c r="BC97" s="140">
        <f>'PS 02 - Zdravotní instalace'!F38</f>
        <v>0</v>
      </c>
      <c r="BD97" s="142">
        <f>'PS 02 - Zdravotní instalace'!F39</f>
        <v>0</v>
      </c>
      <c r="BE97" s="4"/>
      <c r="BT97" s="143" t="s">
        <v>85</v>
      </c>
      <c r="BV97" s="143" t="s">
        <v>78</v>
      </c>
      <c r="BW97" s="143" t="s">
        <v>93</v>
      </c>
      <c r="BX97" s="143" t="s">
        <v>84</v>
      </c>
      <c r="CL97" s="143" t="s">
        <v>1</v>
      </c>
    </row>
    <row r="98" s="4" customFormat="1" ht="16.5" customHeight="1">
      <c r="A98" s="134" t="s">
        <v>86</v>
      </c>
      <c r="B98" s="72"/>
      <c r="C98" s="135"/>
      <c r="D98" s="135"/>
      <c r="E98" s="136" t="s">
        <v>94</v>
      </c>
      <c r="F98" s="136"/>
      <c r="G98" s="136"/>
      <c r="H98" s="136"/>
      <c r="I98" s="136"/>
      <c r="J98" s="135"/>
      <c r="K98" s="136" t="s">
        <v>95</v>
      </c>
      <c r="L98" s="136"/>
      <c r="M98" s="136"/>
      <c r="N98" s="136"/>
      <c r="O98" s="136"/>
      <c r="P98" s="136"/>
      <c r="Q98" s="136"/>
      <c r="R98" s="136"/>
      <c r="S98" s="136"/>
      <c r="T98" s="136"/>
      <c r="U98" s="136"/>
      <c r="V98" s="136"/>
      <c r="W98" s="136"/>
      <c r="X98" s="136"/>
      <c r="Y98" s="136"/>
      <c r="Z98" s="136"/>
      <c r="AA98" s="136"/>
      <c r="AB98" s="136"/>
      <c r="AC98" s="136"/>
      <c r="AD98" s="136"/>
      <c r="AE98" s="136"/>
      <c r="AF98" s="136"/>
      <c r="AG98" s="137">
        <f>'PS 03 - Vytápění'!J32</f>
        <v>0</v>
      </c>
      <c r="AH98" s="135"/>
      <c r="AI98" s="135"/>
      <c r="AJ98" s="135"/>
      <c r="AK98" s="135"/>
      <c r="AL98" s="135"/>
      <c r="AM98" s="135"/>
      <c r="AN98" s="137">
        <f>SUM(AG98,AT98)</f>
        <v>0</v>
      </c>
      <c r="AO98" s="135"/>
      <c r="AP98" s="135"/>
      <c r="AQ98" s="138" t="s">
        <v>89</v>
      </c>
      <c r="AR98" s="74"/>
      <c r="AS98" s="139">
        <v>0</v>
      </c>
      <c r="AT98" s="140">
        <f>ROUND(SUM(AV98:AW98),2)</f>
        <v>0</v>
      </c>
      <c r="AU98" s="141">
        <f>'PS 03 - Vytápění'!P133</f>
        <v>0</v>
      </c>
      <c r="AV98" s="140">
        <f>'PS 03 - Vytápění'!J35</f>
        <v>0</v>
      </c>
      <c r="AW98" s="140">
        <f>'PS 03 - Vytápění'!J36</f>
        <v>0</v>
      </c>
      <c r="AX98" s="140">
        <f>'PS 03 - Vytápění'!J37</f>
        <v>0</v>
      </c>
      <c r="AY98" s="140">
        <f>'PS 03 - Vytápění'!J38</f>
        <v>0</v>
      </c>
      <c r="AZ98" s="140">
        <f>'PS 03 - Vytápění'!F35</f>
        <v>0</v>
      </c>
      <c r="BA98" s="140">
        <f>'PS 03 - Vytápění'!F36</f>
        <v>0</v>
      </c>
      <c r="BB98" s="140">
        <f>'PS 03 - Vytápění'!F37</f>
        <v>0</v>
      </c>
      <c r="BC98" s="140">
        <f>'PS 03 - Vytápění'!F38</f>
        <v>0</v>
      </c>
      <c r="BD98" s="142">
        <f>'PS 03 - Vytápění'!F39</f>
        <v>0</v>
      </c>
      <c r="BE98" s="4"/>
      <c r="BT98" s="143" t="s">
        <v>85</v>
      </c>
      <c r="BV98" s="143" t="s">
        <v>78</v>
      </c>
      <c r="BW98" s="143" t="s">
        <v>96</v>
      </c>
      <c r="BX98" s="143" t="s">
        <v>84</v>
      </c>
      <c r="CL98" s="143" t="s">
        <v>1</v>
      </c>
    </row>
    <row r="99" s="4" customFormat="1" ht="16.5" customHeight="1">
      <c r="A99" s="134" t="s">
        <v>86</v>
      </c>
      <c r="B99" s="72"/>
      <c r="C99" s="135"/>
      <c r="D99" s="135"/>
      <c r="E99" s="136" t="s">
        <v>97</v>
      </c>
      <c r="F99" s="136"/>
      <c r="G99" s="136"/>
      <c r="H99" s="136"/>
      <c r="I99" s="136"/>
      <c r="J99" s="135"/>
      <c r="K99" s="136" t="s">
        <v>98</v>
      </c>
      <c r="L99" s="136"/>
      <c r="M99" s="136"/>
      <c r="N99" s="136"/>
      <c r="O99" s="136"/>
      <c r="P99" s="136"/>
      <c r="Q99" s="136"/>
      <c r="R99" s="136"/>
      <c r="S99" s="136"/>
      <c r="T99" s="136"/>
      <c r="U99" s="136"/>
      <c r="V99" s="136"/>
      <c r="W99" s="136"/>
      <c r="X99" s="136"/>
      <c r="Y99" s="136"/>
      <c r="Z99" s="136"/>
      <c r="AA99" s="136"/>
      <c r="AB99" s="136"/>
      <c r="AC99" s="136"/>
      <c r="AD99" s="136"/>
      <c r="AE99" s="136"/>
      <c r="AF99" s="136"/>
      <c r="AG99" s="137">
        <f>'PS 04 - Elektroinstalace'!J32</f>
        <v>0</v>
      </c>
      <c r="AH99" s="135"/>
      <c r="AI99" s="135"/>
      <c r="AJ99" s="135"/>
      <c r="AK99" s="135"/>
      <c r="AL99" s="135"/>
      <c r="AM99" s="135"/>
      <c r="AN99" s="137">
        <f>SUM(AG99,AT99)</f>
        <v>0</v>
      </c>
      <c r="AO99" s="135"/>
      <c r="AP99" s="135"/>
      <c r="AQ99" s="138" t="s">
        <v>89</v>
      </c>
      <c r="AR99" s="74"/>
      <c r="AS99" s="139">
        <v>0</v>
      </c>
      <c r="AT99" s="140">
        <f>ROUND(SUM(AV99:AW99),2)</f>
        <v>0</v>
      </c>
      <c r="AU99" s="141">
        <f>'PS 04 - Elektroinstalace'!P126</f>
        <v>0</v>
      </c>
      <c r="AV99" s="140">
        <f>'PS 04 - Elektroinstalace'!J35</f>
        <v>0</v>
      </c>
      <c r="AW99" s="140">
        <f>'PS 04 - Elektroinstalace'!J36</f>
        <v>0</v>
      </c>
      <c r="AX99" s="140">
        <f>'PS 04 - Elektroinstalace'!J37</f>
        <v>0</v>
      </c>
      <c r="AY99" s="140">
        <f>'PS 04 - Elektroinstalace'!J38</f>
        <v>0</v>
      </c>
      <c r="AZ99" s="140">
        <f>'PS 04 - Elektroinstalace'!F35</f>
        <v>0</v>
      </c>
      <c r="BA99" s="140">
        <f>'PS 04 - Elektroinstalace'!F36</f>
        <v>0</v>
      </c>
      <c r="BB99" s="140">
        <f>'PS 04 - Elektroinstalace'!F37</f>
        <v>0</v>
      </c>
      <c r="BC99" s="140">
        <f>'PS 04 - Elektroinstalace'!F38</f>
        <v>0</v>
      </c>
      <c r="BD99" s="142">
        <f>'PS 04 - Elektroinstalace'!F39</f>
        <v>0</v>
      </c>
      <c r="BE99" s="4"/>
      <c r="BT99" s="143" t="s">
        <v>85</v>
      </c>
      <c r="BV99" s="143" t="s">
        <v>78</v>
      </c>
      <c r="BW99" s="143" t="s">
        <v>99</v>
      </c>
      <c r="BX99" s="143" t="s">
        <v>84</v>
      </c>
      <c r="CL99" s="143" t="s">
        <v>1</v>
      </c>
    </row>
    <row r="100" s="7" customFormat="1" ht="16.5" customHeight="1">
      <c r="A100" s="134" t="s">
        <v>86</v>
      </c>
      <c r="B100" s="121"/>
      <c r="C100" s="122"/>
      <c r="D100" s="123" t="s">
        <v>100</v>
      </c>
      <c r="E100" s="123"/>
      <c r="F100" s="123"/>
      <c r="G100" s="123"/>
      <c r="H100" s="123"/>
      <c r="I100" s="124"/>
      <c r="J100" s="123" t="s">
        <v>101</v>
      </c>
      <c r="K100" s="123"/>
      <c r="L100" s="123"/>
      <c r="M100" s="123"/>
      <c r="N100" s="123"/>
      <c r="O100" s="123"/>
      <c r="P100" s="123"/>
      <c r="Q100" s="123"/>
      <c r="R100" s="123"/>
      <c r="S100" s="123"/>
      <c r="T100" s="123"/>
      <c r="U100" s="123"/>
      <c r="V100" s="123"/>
      <c r="W100" s="123"/>
      <c r="X100" s="123"/>
      <c r="Y100" s="123"/>
      <c r="Z100" s="123"/>
      <c r="AA100" s="123"/>
      <c r="AB100" s="123"/>
      <c r="AC100" s="123"/>
      <c r="AD100" s="123"/>
      <c r="AE100" s="123"/>
      <c r="AF100" s="123"/>
      <c r="AG100" s="126">
        <f>'SO 02 - Materiál zadavate...'!J30</f>
        <v>0</v>
      </c>
      <c r="AH100" s="124"/>
      <c r="AI100" s="124"/>
      <c r="AJ100" s="124"/>
      <c r="AK100" s="124"/>
      <c r="AL100" s="124"/>
      <c r="AM100" s="124"/>
      <c r="AN100" s="126">
        <f>SUM(AG100,AT100)</f>
        <v>0</v>
      </c>
      <c r="AO100" s="124"/>
      <c r="AP100" s="124"/>
      <c r="AQ100" s="127" t="s">
        <v>82</v>
      </c>
      <c r="AR100" s="128"/>
      <c r="AS100" s="129">
        <v>0</v>
      </c>
      <c r="AT100" s="130">
        <f>ROUND(SUM(AV100:AW100),2)</f>
        <v>0</v>
      </c>
      <c r="AU100" s="131">
        <f>'SO 02 - Materiál zadavate...'!P117</f>
        <v>0</v>
      </c>
      <c r="AV100" s="130">
        <f>'SO 02 - Materiál zadavate...'!J33</f>
        <v>0</v>
      </c>
      <c r="AW100" s="130">
        <f>'SO 02 - Materiál zadavate...'!J34</f>
        <v>0</v>
      </c>
      <c r="AX100" s="130">
        <f>'SO 02 - Materiál zadavate...'!J35</f>
        <v>0</v>
      </c>
      <c r="AY100" s="130">
        <f>'SO 02 - Materiál zadavate...'!J36</f>
        <v>0</v>
      </c>
      <c r="AZ100" s="130">
        <f>'SO 02 - Materiál zadavate...'!F33</f>
        <v>0</v>
      </c>
      <c r="BA100" s="130">
        <f>'SO 02 - Materiál zadavate...'!F34</f>
        <v>0</v>
      </c>
      <c r="BB100" s="130">
        <f>'SO 02 - Materiál zadavate...'!F35</f>
        <v>0</v>
      </c>
      <c r="BC100" s="130">
        <f>'SO 02 - Materiál zadavate...'!F36</f>
        <v>0</v>
      </c>
      <c r="BD100" s="132">
        <f>'SO 02 - Materiál zadavate...'!F37</f>
        <v>0</v>
      </c>
      <c r="BE100" s="7"/>
      <c r="BT100" s="133" t="s">
        <v>83</v>
      </c>
      <c r="BV100" s="133" t="s">
        <v>78</v>
      </c>
      <c r="BW100" s="133" t="s">
        <v>102</v>
      </c>
      <c r="BX100" s="133" t="s">
        <v>5</v>
      </c>
      <c r="CL100" s="133" t="s">
        <v>1</v>
      </c>
      <c r="CM100" s="133" t="s">
        <v>85</v>
      </c>
    </row>
    <row r="101" s="7" customFormat="1" ht="16.5" customHeight="1">
      <c r="A101" s="134" t="s">
        <v>86</v>
      </c>
      <c r="B101" s="121"/>
      <c r="C101" s="122"/>
      <c r="D101" s="123" t="s">
        <v>103</v>
      </c>
      <c r="E101" s="123"/>
      <c r="F101" s="123"/>
      <c r="G101" s="123"/>
      <c r="H101" s="123"/>
      <c r="I101" s="124"/>
      <c r="J101" s="123" t="s">
        <v>104</v>
      </c>
      <c r="K101" s="123"/>
      <c r="L101" s="123"/>
      <c r="M101" s="123"/>
      <c r="N101" s="123"/>
      <c r="O101" s="123"/>
      <c r="P101" s="123"/>
      <c r="Q101" s="123"/>
      <c r="R101" s="123"/>
      <c r="S101" s="123"/>
      <c r="T101" s="123"/>
      <c r="U101" s="123"/>
      <c r="V101" s="123"/>
      <c r="W101" s="123"/>
      <c r="X101" s="123"/>
      <c r="Y101" s="123"/>
      <c r="Z101" s="123"/>
      <c r="AA101" s="123"/>
      <c r="AB101" s="123"/>
      <c r="AC101" s="123"/>
      <c r="AD101" s="123"/>
      <c r="AE101" s="123"/>
      <c r="AF101" s="123"/>
      <c r="AG101" s="126">
        <f>'SO 03 - Vedlejší rozpočto...'!J30</f>
        <v>0</v>
      </c>
      <c r="AH101" s="124"/>
      <c r="AI101" s="124"/>
      <c r="AJ101" s="124"/>
      <c r="AK101" s="124"/>
      <c r="AL101" s="124"/>
      <c r="AM101" s="124"/>
      <c r="AN101" s="126">
        <f>SUM(AG101,AT101)</f>
        <v>0</v>
      </c>
      <c r="AO101" s="124"/>
      <c r="AP101" s="124"/>
      <c r="AQ101" s="127" t="s">
        <v>82</v>
      </c>
      <c r="AR101" s="128"/>
      <c r="AS101" s="144">
        <v>0</v>
      </c>
      <c r="AT101" s="145">
        <f>ROUND(SUM(AV101:AW101),2)</f>
        <v>0</v>
      </c>
      <c r="AU101" s="146">
        <f>'SO 03 - Vedlejší rozpočto...'!P121</f>
        <v>0</v>
      </c>
      <c r="AV101" s="145">
        <f>'SO 03 - Vedlejší rozpočto...'!J33</f>
        <v>0</v>
      </c>
      <c r="AW101" s="145">
        <f>'SO 03 - Vedlejší rozpočto...'!J34</f>
        <v>0</v>
      </c>
      <c r="AX101" s="145">
        <f>'SO 03 - Vedlejší rozpočto...'!J35</f>
        <v>0</v>
      </c>
      <c r="AY101" s="145">
        <f>'SO 03 - Vedlejší rozpočto...'!J36</f>
        <v>0</v>
      </c>
      <c r="AZ101" s="145">
        <f>'SO 03 - Vedlejší rozpočto...'!F33</f>
        <v>0</v>
      </c>
      <c r="BA101" s="145">
        <f>'SO 03 - Vedlejší rozpočto...'!F34</f>
        <v>0</v>
      </c>
      <c r="BB101" s="145">
        <f>'SO 03 - Vedlejší rozpočto...'!F35</f>
        <v>0</v>
      </c>
      <c r="BC101" s="145">
        <f>'SO 03 - Vedlejší rozpočto...'!F36</f>
        <v>0</v>
      </c>
      <c r="BD101" s="147">
        <f>'SO 03 - Vedlejší rozpočto...'!F37</f>
        <v>0</v>
      </c>
      <c r="BE101" s="7"/>
      <c r="BT101" s="133" t="s">
        <v>83</v>
      </c>
      <c r="BV101" s="133" t="s">
        <v>78</v>
      </c>
      <c r="BW101" s="133" t="s">
        <v>105</v>
      </c>
      <c r="BX101" s="133" t="s">
        <v>5</v>
      </c>
      <c r="CL101" s="133" t="s">
        <v>1</v>
      </c>
      <c r="CM101" s="133" t="s">
        <v>85</v>
      </c>
    </row>
    <row r="102" s="2" customFormat="1" ht="30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41"/>
      <c r="M102" s="41"/>
      <c r="N102" s="41"/>
      <c r="O102" s="41"/>
      <c r="P102" s="41"/>
      <c r="Q102" s="41"/>
      <c r="R102" s="41"/>
      <c r="S102" s="41"/>
      <c r="T102" s="41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F102" s="41"/>
      <c r="AG102" s="41"/>
      <c r="AH102" s="41"/>
      <c r="AI102" s="41"/>
      <c r="AJ102" s="41"/>
      <c r="AK102" s="41"/>
      <c r="AL102" s="41"/>
      <c r="AM102" s="41"/>
      <c r="AN102" s="41"/>
      <c r="AO102" s="41"/>
      <c r="AP102" s="41"/>
      <c r="AQ102" s="41"/>
      <c r="AR102" s="45"/>
      <c r="AS102" s="39"/>
      <c r="AT102" s="39"/>
      <c r="AU102" s="39"/>
      <c r="AV102" s="39"/>
      <c r="AW102" s="39"/>
      <c r="AX102" s="39"/>
      <c r="AY102" s="39"/>
      <c r="AZ102" s="39"/>
      <c r="BA102" s="39"/>
      <c r="BB102" s="39"/>
      <c r="BC102" s="39"/>
      <c r="BD102" s="39"/>
      <c r="BE102" s="39"/>
    </row>
    <row r="103" s="2" customFormat="1" ht="6.96" customHeight="1">
      <c r="A103" s="39"/>
      <c r="B103" s="68"/>
      <c r="C103" s="69"/>
      <c r="D103" s="69"/>
      <c r="E103" s="69"/>
      <c r="F103" s="69"/>
      <c r="G103" s="69"/>
      <c r="H103" s="69"/>
      <c r="I103" s="69"/>
      <c r="J103" s="69"/>
      <c r="K103" s="69"/>
      <c r="L103" s="69"/>
      <c r="M103" s="69"/>
      <c r="N103" s="69"/>
      <c r="O103" s="69"/>
      <c r="P103" s="69"/>
      <c r="Q103" s="69"/>
      <c r="R103" s="69"/>
      <c r="S103" s="69"/>
      <c r="T103" s="69"/>
      <c r="U103" s="69"/>
      <c r="V103" s="69"/>
      <c r="W103" s="69"/>
      <c r="X103" s="69"/>
      <c r="Y103" s="69"/>
      <c r="Z103" s="69"/>
      <c r="AA103" s="69"/>
      <c r="AB103" s="69"/>
      <c r="AC103" s="69"/>
      <c r="AD103" s="69"/>
      <c r="AE103" s="69"/>
      <c r="AF103" s="69"/>
      <c r="AG103" s="69"/>
      <c r="AH103" s="69"/>
      <c r="AI103" s="69"/>
      <c r="AJ103" s="69"/>
      <c r="AK103" s="69"/>
      <c r="AL103" s="69"/>
      <c r="AM103" s="69"/>
      <c r="AN103" s="69"/>
      <c r="AO103" s="69"/>
      <c r="AP103" s="69"/>
      <c r="AQ103" s="69"/>
      <c r="AR103" s="45"/>
      <c r="AS103" s="39"/>
      <c r="AT103" s="39"/>
      <c r="AU103" s="39"/>
      <c r="AV103" s="39"/>
      <c r="AW103" s="39"/>
      <c r="AX103" s="39"/>
      <c r="AY103" s="39"/>
      <c r="AZ103" s="39"/>
      <c r="BA103" s="39"/>
      <c r="BB103" s="39"/>
      <c r="BC103" s="39"/>
      <c r="BD103" s="39"/>
      <c r="BE103" s="39"/>
    </row>
  </sheetData>
  <sheetProtection sheet="1" formatColumns="0" formatRows="0" objects="1" scenarios="1" spinCount="100000" saltValue="c4J/4eANmRIXRb6nWDkfG5EEU7CaXCYgQVfJGe4Dui5h6m78udnzyIt2bggOCEJciQja3Sn8LbC1PnTaV4qaoQ==" hashValue="8rUsmoyt0B7NND645rsa44NUnJ9uzyvY61eJQP0L+KwNydieFE8xFz3M9h2Sqv7PmGKXuczBLWXEWbM7KRcCPQ==" algorithmName="SHA-512" password="CC35"/>
  <mergeCells count="66">
    <mergeCell ref="L85:AJ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AG98:AM98"/>
    <mergeCell ref="AN98:AP98"/>
    <mergeCell ref="E98:I98"/>
    <mergeCell ref="K98:AF98"/>
    <mergeCell ref="AN99:AP99"/>
    <mergeCell ref="AG99:AM99"/>
    <mergeCell ref="E99:I99"/>
    <mergeCell ref="K99:AF99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96" location="'PS 01 - Stavební úpravy'!C2" display="/"/>
    <hyperlink ref="A97" location="'PS 02 - Zdravotní instalace'!C2" display="/"/>
    <hyperlink ref="A98" location="'PS 03 - Vytápění'!C2" display="/"/>
    <hyperlink ref="A99" location="'PS 04 - Elektroinstalace'!C2" display="/"/>
    <hyperlink ref="A100" location="'SO 02 - Materiál zadavate...'!C2" display="/"/>
    <hyperlink ref="A101" location="'SO 03 - Vedlejší rozpočt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1"/>
      <c r="AT3" s="18" t="s">
        <v>85</v>
      </c>
    </row>
    <row r="4" s="1" customFormat="1" ht="24.96" customHeight="1">
      <c r="B4" s="21"/>
      <c r="D4" s="150" t="s">
        <v>106</v>
      </c>
      <c r="L4" s="21"/>
      <c r="M4" s="151" t="s">
        <v>10</v>
      </c>
      <c r="AT4" s="18" t="s">
        <v>32</v>
      </c>
    </row>
    <row r="5" s="1" customFormat="1" ht="6.96" customHeight="1">
      <c r="B5" s="21"/>
      <c r="L5" s="21"/>
    </row>
    <row r="6" s="1" customFormat="1" ht="12" customHeight="1">
      <c r="B6" s="21"/>
      <c r="D6" s="152" t="s">
        <v>16</v>
      </c>
      <c r="L6" s="21"/>
    </row>
    <row r="7" s="1" customFormat="1" ht="16.5" customHeight="1">
      <c r="B7" s="21"/>
      <c r="E7" s="153" t="str">
        <f>'Rekapitulace stavby'!K6</f>
        <v>Mačkov ON - oprava budovy zastávky</v>
      </c>
      <c r="F7" s="152"/>
      <c r="G7" s="152"/>
      <c r="H7" s="152"/>
      <c r="L7" s="21"/>
    </row>
    <row r="8" s="1" customFormat="1" ht="12" customHeight="1">
      <c r="B8" s="21"/>
      <c r="D8" s="152" t="s">
        <v>107</v>
      </c>
      <c r="L8" s="21"/>
    </row>
    <row r="9" s="2" customFormat="1" ht="16.5" customHeight="1">
      <c r="A9" s="39"/>
      <c r="B9" s="45"/>
      <c r="C9" s="39"/>
      <c r="D9" s="39"/>
      <c r="E9" s="153" t="s">
        <v>108</v>
      </c>
      <c r="F9" s="39"/>
      <c r="G9" s="39"/>
      <c r="H9" s="39"/>
      <c r="I9" s="39"/>
      <c r="J9" s="39"/>
      <c r="K9" s="39"/>
      <c r="L9" s="6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2" t="s">
        <v>109</v>
      </c>
      <c r="E10" s="39"/>
      <c r="F10" s="39"/>
      <c r="G10" s="39"/>
      <c r="H10" s="39"/>
      <c r="I10" s="39"/>
      <c r="J10" s="39"/>
      <c r="K10" s="39"/>
      <c r="L10" s="6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4" t="s">
        <v>110</v>
      </c>
      <c r="F11" s="39"/>
      <c r="G11" s="39"/>
      <c r="H11" s="39"/>
      <c r="I11" s="39"/>
      <c r="J11" s="39"/>
      <c r="K11" s="39"/>
      <c r="L11" s="6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2" t="s">
        <v>18</v>
      </c>
      <c r="E13" s="39"/>
      <c r="F13" s="143" t="s">
        <v>1</v>
      </c>
      <c r="G13" s="39"/>
      <c r="H13" s="39"/>
      <c r="I13" s="152" t="s">
        <v>19</v>
      </c>
      <c r="J13" s="143" t="s">
        <v>1</v>
      </c>
      <c r="K13" s="39"/>
      <c r="L13" s="6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2" t="s">
        <v>20</v>
      </c>
      <c r="E14" s="39"/>
      <c r="F14" s="143" t="s">
        <v>21</v>
      </c>
      <c r="G14" s="39"/>
      <c r="H14" s="39"/>
      <c r="I14" s="152" t="s">
        <v>22</v>
      </c>
      <c r="J14" s="155" t="str">
        <f>'Rekapitulace stavby'!AN8</f>
        <v>8. 3. 2023</v>
      </c>
      <c r="K14" s="39"/>
      <c r="L14" s="6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2" t="s">
        <v>24</v>
      </c>
      <c r="E16" s="39"/>
      <c r="F16" s="39"/>
      <c r="G16" s="39"/>
      <c r="H16" s="39"/>
      <c r="I16" s="152" t="s">
        <v>25</v>
      </c>
      <c r="J16" s="143" t="s">
        <v>1</v>
      </c>
      <c r="K16" s="39"/>
      <c r="L16" s="6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3" t="s">
        <v>26</v>
      </c>
      <c r="F17" s="39"/>
      <c r="G17" s="39"/>
      <c r="H17" s="39"/>
      <c r="I17" s="152" t="s">
        <v>27</v>
      </c>
      <c r="J17" s="143" t="s">
        <v>1</v>
      </c>
      <c r="K17" s="39"/>
      <c r="L17" s="6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2" t="s">
        <v>28</v>
      </c>
      <c r="E19" s="39"/>
      <c r="F19" s="39"/>
      <c r="G19" s="39"/>
      <c r="H19" s="39"/>
      <c r="I19" s="152" t="s">
        <v>25</v>
      </c>
      <c r="J19" s="34" t="str">
        <f>'Rekapitulace stavby'!AN13</f>
        <v>Vyplň údaj</v>
      </c>
      <c r="K19" s="39"/>
      <c r="L19" s="6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3"/>
      <c r="G20" s="143"/>
      <c r="H20" s="143"/>
      <c r="I20" s="152" t="s">
        <v>27</v>
      </c>
      <c r="J20" s="34" t="str">
        <f>'Rekapitulace stavby'!AN14</f>
        <v>Vyplň údaj</v>
      </c>
      <c r="K20" s="39"/>
      <c r="L20" s="6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2" t="s">
        <v>30</v>
      </c>
      <c r="E22" s="39"/>
      <c r="F22" s="39"/>
      <c r="G22" s="39"/>
      <c r="H22" s="39"/>
      <c r="I22" s="152" t="s">
        <v>25</v>
      </c>
      <c r="J22" s="143" t="s">
        <v>1</v>
      </c>
      <c r="K22" s="39"/>
      <c r="L22" s="6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3" t="s">
        <v>31</v>
      </c>
      <c r="F23" s="39"/>
      <c r="G23" s="39"/>
      <c r="H23" s="39"/>
      <c r="I23" s="152" t="s">
        <v>27</v>
      </c>
      <c r="J23" s="143" t="s">
        <v>1</v>
      </c>
      <c r="K23" s="39"/>
      <c r="L23" s="6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2" t="s">
        <v>33</v>
      </c>
      <c r="E25" s="39"/>
      <c r="F25" s="39"/>
      <c r="G25" s="39"/>
      <c r="H25" s="39"/>
      <c r="I25" s="152" t="s">
        <v>25</v>
      </c>
      <c r="J25" s="143" t="s">
        <v>1</v>
      </c>
      <c r="K25" s="39"/>
      <c r="L25" s="6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3" t="s">
        <v>111</v>
      </c>
      <c r="F26" s="39"/>
      <c r="G26" s="39"/>
      <c r="H26" s="39"/>
      <c r="I26" s="152" t="s">
        <v>27</v>
      </c>
      <c r="J26" s="143" t="s">
        <v>1</v>
      </c>
      <c r="K26" s="39"/>
      <c r="L26" s="6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2" t="s">
        <v>35</v>
      </c>
      <c r="E28" s="39"/>
      <c r="F28" s="39"/>
      <c r="G28" s="39"/>
      <c r="H28" s="39"/>
      <c r="I28" s="39"/>
      <c r="J28" s="39"/>
      <c r="K28" s="39"/>
      <c r="L28" s="6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6"/>
      <c r="B29" s="157"/>
      <c r="C29" s="156"/>
      <c r="D29" s="156"/>
      <c r="E29" s="158" t="s">
        <v>1</v>
      </c>
      <c r="F29" s="158"/>
      <c r="G29" s="158"/>
      <c r="H29" s="158"/>
      <c r="I29" s="156"/>
      <c r="J29" s="156"/>
      <c r="K29" s="156"/>
      <c r="L29" s="159"/>
      <c r="S29" s="156"/>
      <c r="T29" s="156"/>
      <c r="U29" s="156"/>
      <c r="V29" s="156"/>
      <c r="W29" s="156"/>
      <c r="X29" s="156"/>
      <c r="Y29" s="156"/>
      <c r="Z29" s="156"/>
      <c r="AA29" s="156"/>
      <c r="AB29" s="156"/>
      <c r="AC29" s="156"/>
      <c r="AD29" s="156"/>
      <c r="AE29" s="156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0"/>
      <c r="E31" s="160"/>
      <c r="F31" s="160"/>
      <c r="G31" s="160"/>
      <c r="H31" s="160"/>
      <c r="I31" s="160"/>
      <c r="J31" s="160"/>
      <c r="K31" s="160"/>
      <c r="L31" s="6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1" t="s">
        <v>36</v>
      </c>
      <c r="E32" s="39"/>
      <c r="F32" s="39"/>
      <c r="G32" s="39"/>
      <c r="H32" s="39"/>
      <c r="I32" s="39"/>
      <c r="J32" s="162">
        <f>ROUND(J149, 2)</f>
        <v>0</v>
      </c>
      <c r="K32" s="39"/>
      <c r="L32" s="6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0"/>
      <c r="E33" s="160"/>
      <c r="F33" s="160"/>
      <c r="G33" s="160"/>
      <c r="H33" s="160"/>
      <c r="I33" s="160"/>
      <c r="J33" s="160"/>
      <c r="K33" s="160"/>
      <c r="L33" s="6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3" t="s">
        <v>38</v>
      </c>
      <c r="G34" s="39"/>
      <c r="H34" s="39"/>
      <c r="I34" s="163" t="s">
        <v>37</v>
      </c>
      <c r="J34" s="163" t="s">
        <v>39</v>
      </c>
      <c r="K34" s="39"/>
      <c r="L34" s="6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164" t="s">
        <v>40</v>
      </c>
      <c r="E35" s="152" t="s">
        <v>41</v>
      </c>
      <c r="F35" s="165">
        <f>ROUND((SUM(BE149:BE1200)),  2)</f>
        <v>0</v>
      </c>
      <c r="G35" s="39"/>
      <c r="H35" s="39"/>
      <c r="I35" s="166">
        <v>0.20999999999999999</v>
      </c>
      <c r="J35" s="165">
        <f>ROUND(((SUM(BE149:BE1200))*I35),  2)</f>
        <v>0</v>
      </c>
      <c r="K35" s="39"/>
      <c r="L35" s="6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2" t="s">
        <v>42</v>
      </c>
      <c r="F36" s="165">
        <f>ROUND((SUM(BF149:BF1200)),  2)</f>
        <v>0</v>
      </c>
      <c r="G36" s="39"/>
      <c r="H36" s="39"/>
      <c r="I36" s="166">
        <v>0.14999999999999999</v>
      </c>
      <c r="J36" s="165">
        <f>ROUND(((SUM(BF149:BF1200))*I36),  2)</f>
        <v>0</v>
      </c>
      <c r="K36" s="39"/>
      <c r="L36" s="6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52" t="s">
        <v>40</v>
      </c>
      <c r="E37" s="152" t="s">
        <v>43</v>
      </c>
      <c r="F37" s="165">
        <f>ROUND((SUM(BG149:BG1200)),  2)</f>
        <v>0</v>
      </c>
      <c r="G37" s="39"/>
      <c r="H37" s="39"/>
      <c r="I37" s="166">
        <v>0.20999999999999999</v>
      </c>
      <c r="J37" s="165">
        <f>0</f>
        <v>0</v>
      </c>
      <c r="K37" s="39"/>
      <c r="L37" s="6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52" t="s">
        <v>44</v>
      </c>
      <c r="F38" s="165">
        <f>ROUND((SUM(BH149:BH1200)),  2)</f>
        <v>0</v>
      </c>
      <c r="G38" s="39"/>
      <c r="H38" s="39"/>
      <c r="I38" s="166">
        <v>0.14999999999999999</v>
      </c>
      <c r="J38" s="165">
        <f>0</f>
        <v>0</v>
      </c>
      <c r="K38" s="39"/>
      <c r="L38" s="6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2" t="s">
        <v>45</v>
      </c>
      <c r="F39" s="165">
        <f>ROUND((SUM(BI149:BI1200)),  2)</f>
        <v>0</v>
      </c>
      <c r="G39" s="39"/>
      <c r="H39" s="39"/>
      <c r="I39" s="166">
        <v>0</v>
      </c>
      <c r="J39" s="165">
        <f>0</f>
        <v>0</v>
      </c>
      <c r="K39" s="39"/>
      <c r="L39" s="6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7"/>
      <c r="D41" s="168" t="s">
        <v>46</v>
      </c>
      <c r="E41" s="169"/>
      <c r="F41" s="169"/>
      <c r="G41" s="170" t="s">
        <v>47</v>
      </c>
      <c r="H41" s="171" t="s">
        <v>48</v>
      </c>
      <c r="I41" s="169"/>
      <c r="J41" s="172">
        <f>SUM(J32:J39)</f>
        <v>0</v>
      </c>
      <c r="K41" s="173"/>
      <c r="L41" s="6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5"/>
      <c r="D50" s="174" t="s">
        <v>49</v>
      </c>
      <c r="E50" s="175"/>
      <c r="F50" s="175"/>
      <c r="G50" s="174" t="s">
        <v>50</v>
      </c>
      <c r="H50" s="175"/>
      <c r="I50" s="175"/>
      <c r="J50" s="175"/>
      <c r="K50" s="175"/>
      <c r="L50" s="65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51</v>
      </c>
      <c r="E61" s="177"/>
      <c r="F61" s="178" t="s">
        <v>52</v>
      </c>
      <c r="G61" s="176" t="s">
        <v>51</v>
      </c>
      <c r="H61" s="177"/>
      <c r="I61" s="177"/>
      <c r="J61" s="179" t="s">
        <v>52</v>
      </c>
      <c r="K61" s="177"/>
      <c r="L61" s="6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4" t="s">
        <v>53</v>
      </c>
      <c r="E65" s="180"/>
      <c r="F65" s="180"/>
      <c r="G65" s="174" t="s">
        <v>54</v>
      </c>
      <c r="H65" s="180"/>
      <c r="I65" s="180"/>
      <c r="J65" s="180"/>
      <c r="K65" s="180"/>
      <c r="L65" s="6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51</v>
      </c>
      <c r="E76" s="177"/>
      <c r="F76" s="178" t="s">
        <v>52</v>
      </c>
      <c r="G76" s="176" t="s">
        <v>51</v>
      </c>
      <c r="H76" s="177"/>
      <c r="I76" s="177"/>
      <c r="J76" s="179" t="s">
        <v>52</v>
      </c>
      <c r="K76" s="177"/>
      <c r="L76" s="6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112</v>
      </c>
      <c r="D82" s="41"/>
      <c r="E82" s="41"/>
      <c r="F82" s="41"/>
      <c r="G82" s="41"/>
      <c r="H82" s="41"/>
      <c r="I82" s="41"/>
      <c r="J82" s="41"/>
      <c r="K82" s="41"/>
      <c r="L82" s="6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5" t="str">
        <f>E7</f>
        <v>Mačkov ON - oprava budovy zastávky</v>
      </c>
      <c r="F85" s="33"/>
      <c r="G85" s="33"/>
      <c r="H85" s="33"/>
      <c r="I85" s="41"/>
      <c r="J85" s="41"/>
      <c r="K85" s="41"/>
      <c r="L85" s="6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107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5" t="s">
        <v>108</v>
      </c>
      <c r="F87" s="41"/>
      <c r="G87" s="41"/>
      <c r="H87" s="41"/>
      <c r="I87" s="41"/>
      <c r="J87" s="41"/>
      <c r="K87" s="41"/>
      <c r="L87" s="6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109</v>
      </c>
      <c r="D88" s="41"/>
      <c r="E88" s="41"/>
      <c r="F88" s="41"/>
      <c r="G88" s="41"/>
      <c r="H88" s="41"/>
      <c r="I88" s="41"/>
      <c r="J88" s="41"/>
      <c r="K88" s="41"/>
      <c r="L88" s="6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8" t="str">
        <f>E11</f>
        <v>PS 01 - Stavební úpravy</v>
      </c>
      <c r="F89" s="41"/>
      <c r="G89" s="41"/>
      <c r="H89" s="41"/>
      <c r="I89" s="41"/>
      <c r="J89" s="41"/>
      <c r="K89" s="41"/>
      <c r="L89" s="6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>Mačkov</v>
      </c>
      <c r="G91" s="41"/>
      <c r="H91" s="41"/>
      <c r="I91" s="33" t="s">
        <v>22</v>
      </c>
      <c r="J91" s="81" t="str">
        <f>IF(J14="","",J14)</f>
        <v>8. 3. 2023</v>
      </c>
      <c r="K91" s="41"/>
      <c r="L91" s="6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25.65" customHeight="1">
      <c r="A93" s="39"/>
      <c r="B93" s="40"/>
      <c r="C93" s="33" t="s">
        <v>24</v>
      </c>
      <c r="D93" s="41"/>
      <c r="E93" s="41"/>
      <c r="F93" s="28" t="str">
        <f>E17</f>
        <v>Správa železnic s.o., OŘ Plzeň Sušická 1168/23,</v>
      </c>
      <c r="G93" s="41"/>
      <c r="H93" s="41"/>
      <c r="I93" s="33" t="s">
        <v>30</v>
      </c>
      <c r="J93" s="37" t="str">
        <f>E23</f>
        <v>Ing.M.Neubauer, Klatovy 763/II</v>
      </c>
      <c r="K93" s="41"/>
      <c r="L93" s="65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28</v>
      </c>
      <c r="D94" s="41"/>
      <c r="E94" s="41"/>
      <c r="F94" s="28" t="str">
        <f>IF(E20="","",E20)</f>
        <v>Vyplň údaj</v>
      </c>
      <c r="G94" s="41"/>
      <c r="H94" s="41"/>
      <c r="I94" s="33" t="s">
        <v>33</v>
      </c>
      <c r="J94" s="37" t="str">
        <f>E26</f>
        <v>Ing.M.Neubauer</v>
      </c>
      <c r="K94" s="41"/>
      <c r="L94" s="65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5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6" t="s">
        <v>113</v>
      </c>
      <c r="D96" s="187"/>
      <c r="E96" s="187"/>
      <c r="F96" s="187"/>
      <c r="G96" s="187"/>
      <c r="H96" s="187"/>
      <c r="I96" s="187"/>
      <c r="J96" s="188" t="s">
        <v>114</v>
      </c>
      <c r="K96" s="187"/>
      <c r="L96" s="65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5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9" t="s">
        <v>115</v>
      </c>
      <c r="D98" s="41"/>
      <c r="E98" s="41"/>
      <c r="F98" s="41"/>
      <c r="G98" s="41"/>
      <c r="H98" s="41"/>
      <c r="I98" s="41"/>
      <c r="J98" s="112">
        <f>J149</f>
        <v>0</v>
      </c>
      <c r="K98" s="41"/>
      <c r="L98" s="65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116</v>
      </c>
    </row>
    <row r="99" s="9" customFormat="1" ht="24.96" customHeight="1">
      <c r="A99" s="9"/>
      <c r="B99" s="190"/>
      <c r="C99" s="191"/>
      <c r="D99" s="192" t="s">
        <v>117</v>
      </c>
      <c r="E99" s="193"/>
      <c r="F99" s="193"/>
      <c r="G99" s="193"/>
      <c r="H99" s="193"/>
      <c r="I99" s="193"/>
      <c r="J99" s="194">
        <f>J150</f>
        <v>0</v>
      </c>
      <c r="K99" s="191"/>
      <c r="L99" s="19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6"/>
      <c r="C100" s="135"/>
      <c r="D100" s="197" t="s">
        <v>118</v>
      </c>
      <c r="E100" s="198"/>
      <c r="F100" s="198"/>
      <c r="G100" s="198"/>
      <c r="H100" s="198"/>
      <c r="I100" s="198"/>
      <c r="J100" s="199">
        <f>J151</f>
        <v>0</v>
      </c>
      <c r="K100" s="135"/>
      <c r="L100" s="20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6"/>
      <c r="C101" s="135"/>
      <c r="D101" s="197" t="s">
        <v>119</v>
      </c>
      <c r="E101" s="198"/>
      <c r="F101" s="198"/>
      <c r="G101" s="198"/>
      <c r="H101" s="198"/>
      <c r="I101" s="198"/>
      <c r="J101" s="199">
        <f>J201</f>
        <v>0</v>
      </c>
      <c r="K101" s="135"/>
      <c r="L101" s="20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6"/>
      <c r="C102" s="135"/>
      <c r="D102" s="197" t="s">
        <v>120</v>
      </c>
      <c r="E102" s="198"/>
      <c r="F102" s="198"/>
      <c r="G102" s="198"/>
      <c r="H102" s="198"/>
      <c r="I102" s="198"/>
      <c r="J102" s="199">
        <f>J205</f>
        <v>0</v>
      </c>
      <c r="K102" s="135"/>
      <c r="L102" s="20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6"/>
      <c r="C103" s="135"/>
      <c r="D103" s="197" t="s">
        <v>121</v>
      </c>
      <c r="E103" s="198"/>
      <c r="F103" s="198"/>
      <c r="G103" s="198"/>
      <c r="H103" s="198"/>
      <c r="I103" s="198"/>
      <c r="J103" s="199">
        <f>J237</f>
        <v>0</v>
      </c>
      <c r="K103" s="135"/>
      <c r="L103" s="20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6"/>
      <c r="C104" s="135"/>
      <c r="D104" s="197" t="s">
        <v>122</v>
      </c>
      <c r="E104" s="198"/>
      <c r="F104" s="198"/>
      <c r="G104" s="198"/>
      <c r="H104" s="198"/>
      <c r="I104" s="198"/>
      <c r="J104" s="199">
        <f>J250</f>
        <v>0</v>
      </c>
      <c r="K104" s="135"/>
      <c r="L104" s="20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6"/>
      <c r="C105" s="135"/>
      <c r="D105" s="197" t="s">
        <v>123</v>
      </c>
      <c r="E105" s="198"/>
      <c r="F105" s="198"/>
      <c r="G105" s="198"/>
      <c r="H105" s="198"/>
      <c r="I105" s="198"/>
      <c r="J105" s="199">
        <f>J263</f>
        <v>0</v>
      </c>
      <c r="K105" s="135"/>
      <c r="L105" s="20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6"/>
      <c r="C106" s="135"/>
      <c r="D106" s="197" t="s">
        <v>124</v>
      </c>
      <c r="E106" s="198"/>
      <c r="F106" s="198"/>
      <c r="G106" s="198"/>
      <c r="H106" s="198"/>
      <c r="I106" s="198"/>
      <c r="J106" s="199">
        <f>J393</f>
        <v>0</v>
      </c>
      <c r="K106" s="135"/>
      <c r="L106" s="20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6"/>
      <c r="C107" s="135"/>
      <c r="D107" s="197" t="s">
        <v>125</v>
      </c>
      <c r="E107" s="198"/>
      <c r="F107" s="198"/>
      <c r="G107" s="198"/>
      <c r="H107" s="198"/>
      <c r="I107" s="198"/>
      <c r="J107" s="199">
        <f>J558</f>
        <v>0</v>
      </c>
      <c r="K107" s="135"/>
      <c r="L107" s="20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6"/>
      <c r="C108" s="135"/>
      <c r="D108" s="197" t="s">
        <v>126</v>
      </c>
      <c r="E108" s="198"/>
      <c r="F108" s="198"/>
      <c r="G108" s="198"/>
      <c r="H108" s="198"/>
      <c r="I108" s="198"/>
      <c r="J108" s="199">
        <f>J568</f>
        <v>0</v>
      </c>
      <c r="K108" s="135"/>
      <c r="L108" s="20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4.96" customHeight="1">
      <c r="A109" s="9"/>
      <c r="B109" s="190"/>
      <c r="C109" s="191"/>
      <c r="D109" s="192" t="s">
        <v>127</v>
      </c>
      <c r="E109" s="193"/>
      <c r="F109" s="193"/>
      <c r="G109" s="193"/>
      <c r="H109" s="193"/>
      <c r="I109" s="193"/>
      <c r="J109" s="194">
        <f>J571</f>
        <v>0</v>
      </c>
      <c r="K109" s="191"/>
      <c r="L109" s="195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10" customFormat="1" ht="19.92" customHeight="1">
      <c r="A110" s="10"/>
      <c r="B110" s="196"/>
      <c r="C110" s="135"/>
      <c r="D110" s="197" t="s">
        <v>128</v>
      </c>
      <c r="E110" s="198"/>
      <c r="F110" s="198"/>
      <c r="G110" s="198"/>
      <c r="H110" s="198"/>
      <c r="I110" s="198"/>
      <c r="J110" s="199">
        <f>J572</f>
        <v>0</v>
      </c>
      <c r="K110" s="135"/>
      <c r="L110" s="20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6"/>
      <c r="C111" s="135"/>
      <c r="D111" s="197" t="s">
        <v>129</v>
      </c>
      <c r="E111" s="198"/>
      <c r="F111" s="198"/>
      <c r="G111" s="198"/>
      <c r="H111" s="198"/>
      <c r="I111" s="198"/>
      <c r="J111" s="199">
        <f>J604</f>
        <v>0</v>
      </c>
      <c r="K111" s="135"/>
      <c r="L111" s="20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6"/>
      <c r="C112" s="135"/>
      <c r="D112" s="197" t="s">
        <v>130</v>
      </c>
      <c r="E112" s="198"/>
      <c r="F112" s="198"/>
      <c r="G112" s="198"/>
      <c r="H112" s="198"/>
      <c r="I112" s="198"/>
      <c r="J112" s="199">
        <f>J624</f>
        <v>0</v>
      </c>
      <c r="K112" s="135"/>
      <c r="L112" s="20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6"/>
      <c r="C113" s="135"/>
      <c r="D113" s="197" t="s">
        <v>131</v>
      </c>
      <c r="E113" s="198"/>
      <c r="F113" s="198"/>
      <c r="G113" s="198"/>
      <c r="H113" s="198"/>
      <c r="I113" s="198"/>
      <c r="J113" s="199">
        <f>J630</f>
        <v>0</v>
      </c>
      <c r="K113" s="135"/>
      <c r="L113" s="20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96"/>
      <c r="C114" s="135"/>
      <c r="D114" s="197" t="s">
        <v>132</v>
      </c>
      <c r="E114" s="198"/>
      <c r="F114" s="198"/>
      <c r="G114" s="198"/>
      <c r="H114" s="198"/>
      <c r="I114" s="198"/>
      <c r="J114" s="199">
        <f>J633</f>
        <v>0</v>
      </c>
      <c r="K114" s="135"/>
      <c r="L114" s="20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96"/>
      <c r="C115" s="135"/>
      <c r="D115" s="197" t="s">
        <v>133</v>
      </c>
      <c r="E115" s="198"/>
      <c r="F115" s="198"/>
      <c r="G115" s="198"/>
      <c r="H115" s="198"/>
      <c r="I115" s="198"/>
      <c r="J115" s="199">
        <f>J642</f>
        <v>0</v>
      </c>
      <c r="K115" s="135"/>
      <c r="L115" s="20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96"/>
      <c r="C116" s="135"/>
      <c r="D116" s="197" t="s">
        <v>134</v>
      </c>
      <c r="E116" s="198"/>
      <c r="F116" s="198"/>
      <c r="G116" s="198"/>
      <c r="H116" s="198"/>
      <c r="I116" s="198"/>
      <c r="J116" s="199">
        <f>J713</f>
        <v>0</v>
      </c>
      <c r="K116" s="135"/>
      <c r="L116" s="20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96"/>
      <c r="C117" s="135"/>
      <c r="D117" s="197" t="s">
        <v>135</v>
      </c>
      <c r="E117" s="198"/>
      <c r="F117" s="198"/>
      <c r="G117" s="198"/>
      <c r="H117" s="198"/>
      <c r="I117" s="198"/>
      <c r="J117" s="199">
        <f>J743</f>
        <v>0</v>
      </c>
      <c r="K117" s="135"/>
      <c r="L117" s="20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96"/>
      <c r="C118" s="135"/>
      <c r="D118" s="197" t="s">
        <v>136</v>
      </c>
      <c r="E118" s="198"/>
      <c r="F118" s="198"/>
      <c r="G118" s="198"/>
      <c r="H118" s="198"/>
      <c r="I118" s="198"/>
      <c r="J118" s="199">
        <f>J788</f>
        <v>0</v>
      </c>
      <c r="K118" s="135"/>
      <c r="L118" s="20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96"/>
      <c r="C119" s="135"/>
      <c r="D119" s="197" t="s">
        <v>137</v>
      </c>
      <c r="E119" s="198"/>
      <c r="F119" s="198"/>
      <c r="G119" s="198"/>
      <c r="H119" s="198"/>
      <c r="I119" s="198"/>
      <c r="J119" s="199">
        <f>J887</f>
        <v>0</v>
      </c>
      <c r="K119" s="135"/>
      <c r="L119" s="20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96"/>
      <c r="C120" s="135"/>
      <c r="D120" s="197" t="s">
        <v>138</v>
      </c>
      <c r="E120" s="198"/>
      <c r="F120" s="198"/>
      <c r="G120" s="198"/>
      <c r="H120" s="198"/>
      <c r="I120" s="198"/>
      <c r="J120" s="199">
        <f>J950</f>
        <v>0</v>
      </c>
      <c r="K120" s="135"/>
      <c r="L120" s="20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96"/>
      <c r="C121" s="135"/>
      <c r="D121" s="197" t="s">
        <v>139</v>
      </c>
      <c r="E121" s="198"/>
      <c r="F121" s="198"/>
      <c r="G121" s="198"/>
      <c r="H121" s="198"/>
      <c r="I121" s="198"/>
      <c r="J121" s="199">
        <f>J978</f>
        <v>0</v>
      </c>
      <c r="K121" s="135"/>
      <c r="L121" s="20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196"/>
      <c r="C122" s="135"/>
      <c r="D122" s="197" t="s">
        <v>140</v>
      </c>
      <c r="E122" s="198"/>
      <c r="F122" s="198"/>
      <c r="G122" s="198"/>
      <c r="H122" s="198"/>
      <c r="I122" s="198"/>
      <c r="J122" s="199">
        <f>J1038</f>
        <v>0</v>
      </c>
      <c r="K122" s="135"/>
      <c r="L122" s="20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196"/>
      <c r="C123" s="135"/>
      <c r="D123" s="197" t="s">
        <v>141</v>
      </c>
      <c r="E123" s="198"/>
      <c r="F123" s="198"/>
      <c r="G123" s="198"/>
      <c r="H123" s="198"/>
      <c r="I123" s="198"/>
      <c r="J123" s="199">
        <f>J1077</f>
        <v>0</v>
      </c>
      <c r="K123" s="135"/>
      <c r="L123" s="20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10" customFormat="1" ht="19.92" customHeight="1">
      <c r="A124" s="10"/>
      <c r="B124" s="196"/>
      <c r="C124" s="135"/>
      <c r="D124" s="197" t="s">
        <v>142</v>
      </c>
      <c r="E124" s="198"/>
      <c r="F124" s="198"/>
      <c r="G124" s="198"/>
      <c r="H124" s="198"/>
      <c r="I124" s="198"/>
      <c r="J124" s="199">
        <f>J1115</f>
        <v>0</v>
      </c>
      <c r="K124" s="135"/>
      <c r="L124" s="20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10" customFormat="1" ht="19.92" customHeight="1">
      <c r="A125" s="10"/>
      <c r="B125" s="196"/>
      <c r="C125" s="135"/>
      <c r="D125" s="197" t="s">
        <v>143</v>
      </c>
      <c r="E125" s="198"/>
      <c r="F125" s="198"/>
      <c r="G125" s="198"/>
      <c r="H125" s="198"/>
      <c r="I125" s="198"/>
      <c r="J125" s="199">
        <f>J1165</f>
        <v>0</v>
      </c>
      <c r="K125" s="135"/>
      <c r="L125" s="20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s="10" customFormat="1" ht="19.92" customHeight="1">
      <c r="A126" s="10"/>
      <c r="B126" s="196"/>
      <c r="C126" s="135"/>
      <c r="D126" s="197" t="s">
        <v>144</v>
      </c>
      <c r="E126" s="198"/>
      <c r="F126" s="198"/>
      <c r="G126" s="198"/>
      <c r="H126" s="198"/>
      <c r="I126" s="198"/>
      <c r="J126" s="199">
        <f>J1193</f>
        <v>0</v>
      </c>
      <c r="K126" s="135"/>
      <c r="L126" s="20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</row>
    <row r="127" s="9" customFormat="1" ht="24.96" customHeight="1">
      <c r="A127" s="9"/>
      <c r="B127" s="190"/>
      <c r="C127" s="191"/>
      <c r="D127" s="192" t="s">
        <v>145</v>
      </c>
      <c r="E127" s="193"/>
      <c r="F127" s="193"/>
      <c r="G127" s="193"/>
      <c r="H127" s="193"/>
      <c r="I127" s="193"/>
      <c r="J127" s="194">
        <f>J1196</f>
        <v>0</v>
      </c>
      <c r="K127" s="191"/>
      <c r="L127" s="195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</row>
    <row r="128" s="2" customFormat="1" ht="21.84" customHeight="1">
      <c r="A128" s="39"/>
      <c r="B128" s="40"/>
      <c r="C128" s="41"/>
      <c r="D128" s="41"/>
      <c r="E128" s="41"/>
      <c r="F128" s="41"/>
      <c r="G128" s="41"/>
      <c r="H128" s="41"/>
      <c r="I128" s="41"/>
      <c r="J128" s="41"/>
      <c r="K128" s="41"/>
      <c r="L128" s="65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6.96" customHeight="1">
      <c r="A129" s="39"/>
      <c r="B129" s="68"/>
      <c r="C129" s="69"/>
      <c r="D129" s="69"/>
      <c r="E129" s="69"/>
      <c r="F129" s="69"/>
      <c r="G129" s="69"/>
      <c r="H129" s="69"/>
      <c r="I129" s="69"/>
      <c r="J129" s="69"/>
      <c r="K129" s="69"/>
      <c r="L129" s="65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3" s="2" customFormat="1" ht="6.96" customHeight="1">
      <c r="A133" s="39"/>
      <c r="B133" s="70"/>
      <c r="C133" s="71"/>
      <c r="D133" s="71"/>
      <c r="E133" s="71"/>
      <c r="F133" s="71"/>
      <c r="G133" s="71"/>
      <c r="H133" s="71"/>
      <c r="I133" s="71"/>
      <c r="J133" s="71"/>
      <c r="K133" s="71"/>
      <c r="L133" s="65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24.96" customHeight="1">
      <c r="A134" s="39"/>
      <c r="B134" s="40"/>
      <c r="C134" s="24" t="s">
        <v>146</v>
      </c>
      <c r="D134" s="41"/>
      <c r="E134" s="41"/>
      <c r="F134" s="41"/>
      <c r="G134" s="41"/>
      <c r="H134" s="41"/>
      <c r="I134" s="41"/>
      <c r="J134" s="41"/>
      <c r="K134" s="41"/>
      <c r="L134" s="65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6.96" customHeight="1">
      <c r="A135" s="39"/>
      <c r="B135" s="40"/>
      <c r="C135" s="41"/>
      <c r="D135" s="41"/>
      <c r="E135" s="41"/>
      <c r="F135" s="41"/>
      <c r="G135" s="41"/>
      <c r="H135" s="41"/>
      <c r="I135" s="41"/>
      <c r="J135" s="41"/>
      <c r="K135" s="41"/>
      <c r="L135" s="65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12" customHeight="1">
      <c r="A136" s="39"/>
      <c r="B136" s="40"/>
      <c r="C136" s="33" t="s">
        <v>16</v>
      </c>
      <c r="D136" s="41"/>
      <c r="E136" s="41"/>
      <c r="F136" s="41"/>
      <c r="G136" s="41"/>
      <c r="H136" s="41"/>
      <c r="I136" s="41"/>
      <c r="J136" s="41"/>
      <c r="K136" s="41"/>
      <c r="L136" s="65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2" customFormat="1" ht="16.5" customHeight="1">
      <c r="A137" s="39"/>
      <c r="B137" s="40"/>
      <c r="C137" s="41"/>
      <c r="D137" s="41"/>
      <c r="E137" s="185" t="str">
        <f>E7</f>
        <v>Mačkov ON - oprava budovy zastávky</v>
      </c>
      <c r="F137" s="33"/>
      <c r="G137" s="33"/>
      <c r="H137" s="33"/>
      <c r="I137" s="41"/>
      <c r="J137" s="41"/>
      <c r="K137" s="41"/>
      <c r="L137" s="65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  <row r="138" s="1" customFormat="1" ht="12" customHeight="1">
      <c r="B138" s="22"/>
      <c r="C138" s="33" t="s">
        <v>107</v>
      </c>
      <c r="D138" s="23"/>
      <c r="E138" s="23"/>
      <c r="F138" s="23"/>
      <c r="G138" s="23"/>
      <c r="H138" s="23"/>
      <c r="I138" s="23"/>
      <c r="J138" s="23"/>
      <c r="K138" s="23"/>
      <c r="L138" s="21"/>
    </row>
    <row r="139" s="2" customFormat="1" ht="16.5" customHeight="1">
      <c r="A139" s="39"/>
      <c r="B139" s="40"/>
      <c r="C139" s="41"/>
      <c r="D139" s="41"/>
      <c r="E139" s="185" t="s">
        <v>108</v>
      </c>
      <c r="F139" s="41"/>
      <c r="G139" s="41"/>
      <c r="H139" s="41"/>
      <c r="I139" s="41"/>
      <c r="J139" s="41"/>
      <c r="K139" s="41"/>
      <c r="L139" s="65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</row>
    <row r="140" s="2" customFormat="1" ht="12" customHeight="1">
      <c r="A140" s="39"/>
      <c r="B140" s="40"/>
      <c r="C140" s="33" t="s">
        <v>109</v>
      </c>
      <c r="D140" s="41"/>
      <c r="E140" s="41"/>
      <c r="F140" s="41"/>
      <c r="G140" s="41"/>
      <c r="H140" s="41"/>
      <c r="I140" s="41"/>
      <c r="J140" s="41"/>
      <c r="K140" s="41"/>
      <c r="L140" s="65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</row>
    <row r="141" s="2" customFormat="1" ht="16.5" customHeight="1">
      <c r="A141" s="39"/>
      <c r="B141" s="40"/>
      <c r="C141" s="41"/>
      <c r="D141" s="41"/>
      <c r="E141" s="78" t="str">
        <f>E11</f>
        <v>PS 01 - Stavební úpravy</v>
      </c>
      <c r="F141" s="41"/>
      <c r="G141" s="41"/>
      <c r="H141" s="41"/>
      <c r="I141" s="41"/>
      <c r="J141" s="41"/>
      <c r="K141" s="41"/>
      <c r="L141" s="65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</row>
    <row r="142" s="2" customFormat="1" ht="6.96" customHeight="1">
      <c r="A142" s="39"/>
      <c r="B142" s="40"/>
      <c r="C142" s="41"/>
      <c r="D142" s="41"/>
      <c r="E142" s="41"/>
      <c r="F142" s="41"/>
      <c r="G142" s="41"/>
      <c r="H142" s="41"/>
      <c r="I142" s="41"/>
      <c r="J142" s="41"/>
      <c r="K142" s="41"/>
      <c r="L142" s="65"/>
      <c r="S142" s="39"/>
      <c r="T142" s="39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</row>
    <row r="143" s="2" customFormat="1" ht="12" customHeight="1">
      <c r="A143" s="39"/>
      <c r="B143" s="40"/>
      <c r="C143" s="33" t="s">
        <v>20</v>
      </c>
      <c r="D143" s="41"/>
      <c r="E143" s="41"/>
      <c r="F143" s="28" t="str">
        <f>F14</f>
        <v>Mačkov</v>
      </c>
      <c r="G143" s="41"/>
      <c r="H143" s="41"/>
      <c r="I143" s="33" t="s">
        <v>22</v>
      </c>
      <c r="J143" s="81" t="str">
        <f>IF(J14="","",J14)</f>
        <v>8. 3. 2023</v>
      </c>
      <c r="K143" s="41"/>
      <c r="L143" s="65"/>
      <c r="S143" s="39"/>
      <c r="T143" s="39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</row>
    <row r="144" s="2" customFormat="1" ht="6.96" customHeight="1">
      <c r="A144" s="39"/>
      <c r="B144" s="40"/>
      <c r="C144" s="41"/>
      <c r="D144" s="41"/>
      <c r="E144" s="41"/>
      <c r="F144" s="41"/>
      <c r="G144" s="41"/>
      <c r="H144" s="41"/>
      <c r="I144" s="41"/>
      <c r="J144" s="41"/>
      <c r="K144" s="41"/>
      <c r="L144" s="65"/>
      <c r="S144" s="39"/>
      <c r="T144" s="39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</row>
    <row r="145" s="2" customFormat="1" ht="25.65" customHeight="1">
      <c r="A145" s="39"/>
      <c r="B145" s="40"/>
      <c r="C145" s="33" t="s">
        <v>24</v>
      </c>
      <c r="D145" s="41"/>
      <c r="E145" s="41"/>
      <c r="F145" s="28" t="str">
        <f>E17</f>
        <v>Správa železnic s.o., OŘ Plzeň Sušická 1168/23,</v>
      </c>
      <c r="G145" s="41"/>
      <c r="H145" s="41"/>
      <c r="I145" s="33" t="s">
        <v>30</v>
      </c>
      <c r="J145" s="37" t="str">
        <f>E23</f>
        <v>Ing.M.Neubauer, Klatovy 763/II</v>
      </c>
      <c r="K145" s="41"/>
      <c r="L145" s="65"/>
      <c r="S145" s="39"/>
      <c r="T145" s="39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</row>
    <row r="146" s="2" customFormat="1" ht="15.15" customHeight="1">
      <c r="A146" s="39"/>
      <c r="B146" s="40"/>
      <c r="C146" s="33" t="s">
        <v>28</v>
      </c>
      <c r="D146" s="41"/>
      <c r="E146" s="41"/>
      <c r="F146" s="28" t="str">
        <f>IF(E20="","",E20)</f>
        <v>Vyplň údaj</v>
      </c>
      <c r="G146" s="41"/>
      <c r="H146" s="41"/>
      <c r="I146" s="33" t="s">
        <v>33</v>
      </c>
      <c r="J146" s="37" t="str">
        <f>E26</f>
        <v>Ing.M.Neubauer</v>
      </c>
      <c r="K146" s="41"/>
      <c r="L146" s="65"/>
      <c r="S146" s="39"/>
      <c r="T146" s="39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</row>
    <row r="147" s="2" customFormat="1" ht="10.32" customHeight="1">
      <c r="A147" s="39"/>
      <c r="B147" s="40"/>
      <c r="C147" s="41"/>
      <c r="D147" s="41"/>
      <c r="E147" s="41"/>
      <c r="F147" s="41"/>
      <c r="G147" s="41"/>
      <c r="H147" s="41"/>
      <c r="I147" s="41"/>
      <c r="J147" s="41"/>
      <c r="K147" s="41"/>
      <c r="L147" s="65"/>
      <c r="S147" s="39"/>
      <c r="T147" s="39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</row>
    <row r="148" s="11" customFormat="1" ht="29.28" customHeight="1">
      <c r="A148" s="201"/>
      <c r="B148" s="202"/>
      <c r="C148" s="203" t="s">
        <v>147</v>
      </c>
      <c r="D148" s="204" t="s">
        <v>61</v>
      </c>
      <c r="E148" s="204" t="s">
        <v>57</v>
      </c>
      <c r="F148" s="204" t="s">
        <v>58</v>
      </c>
      <c r="G148" s="204" t="s">
        <v>148</v>
      </c>
      <c r="H148" s="204" t="s">
        <v>149</v>
      </c>
      <c r="I148" s="204" t="s">
        <v>150</v>
      </c>
      <c r="J148" s="205" t="s">
        <v>114</v>
      </c>
      <c r="K148" s="206" t="s">
        <v>151</v>
      </c>
      <c r="L148" s="207"/>
      <c r="M148" s="102" t="s">
        <v>1</v>
      </c>
      <c r="N148" s="103" t="s">
        <v>40</v>
      </c>
      <c r="O148" s="103" t="s">
        <v>152</v>
      </c>
      <c r="P148" s="103" t="s">
        <v>153</v>
      </c>
      <c r="Q148" s="103" t="s">
        <v>154</v>
      </c>
      <c r="R148" s="103" t="s">
        <v>155</v>
      </c>
      <c r="S148" s="103" t="s">
        <v>156</v>
      </c>
      <c r="T148" s="104" t="s">
        <v>157</v>
      </c>
      <c r="U148" s="201"/>
      <c r="V148" s="201"/>
      <c r="W148" s="201"/>
      <c r="X148" s="201"/>
      <c r="Y148" s="201"/>
      <c r="Z148" s="201"/>
      <c r="AA148" s="201"/>
      <c r="AB148" s="201"/>
      <c r="AC148" s="201"/>
      <c r="AD148" s="201"/>
      <c r="AE148" s="201"/>
    </row>
    <row r="149" s="2" customFormat="1" ht="22.8" customHeight="1">
      <c r="A149" s="39"/>
      <c r="B149" s="40"/>
      <c r="C149" s="109" t="s">
        <v>158</v>
      </c>
      <c r="D149" s="41"/>
      <c r="E149" s="41"/>
      <c r="F149" s="41"/>
      <c r="G149" s="41"/>
      <c r="H149" s="41"/>
      <c r="I149" s="41"/>
      <c r="J149" s="208">
        <f>BK149</f>
        <v>0</v>
      </c>
      <c r="K149" s="41"/>
      <c r="L149" s="45"/>
      <c r="M149" s="105"/>
      <c r="N149" s="209"/>
      <c r="O149" s="106"/>
      <c r="P149" s="210">
        <f>P150+P571+P1196</f>
        <v>0</v>
      </c>
      <c r="Q149" s="106"/>
      <c r="R149" s="210">
        <f>R150+R571+R1196</f>
        <v>256.17964914999999</v>
      </c>
      <c r="S149" s="106"/>
      <c r="T149" s="211">
        <f>T150+T571+T1196</f>
        <v>73.014187800000002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75</v>
      </c>
      <c r="AU149" s="18" t="s">
        <v>116</v>
      </c>
      <c r="BK149" s="212">
        <f>BK150+BK571+BK1196</f>
        <v>0</v>
      </c>
    </row>
    <row r="150" s="12" customFormat="1" ht="25.92" customHeight="1">
      <c r="A150" s="12"/>
      <c r="B150" s="213"/>
      <c r="C150" s="214"/>
      <c r="D150" s="215" t="s">
        <v>75</v>
      </c>
      <c r="E150" s="216" t="s">
        <v>159</v>
      </c>
      <c r="F150" s="216" t="s">
        <v>160</v>
      </c>
      <c r="G150" s="214"/>
      <c r="H150" s="214"/>
      <c r="I150" s="217"/>
      <c r="J150" s="218">
        <f>BK150</f>
        <v>0</v>
      </c>
      <c r="K150" s="214"/>
      <c r="L150" s="219"/>
      <c r="M150" s="220"/>
      <c r="N150" s="221"/>
      <c r="O150" s="221"/>
      <c r="P150" s="222">
        <f>P151+P201+P205+P237+P250+P263+P393+P558+P568</f>
        <v>0</v>
      </c>
      <c r="Q150" s="221"/>
      <c r="R150" s="222">
        <f>R151+R201+R205+R237+R250+R263+R393+R558+R568</f>
        <v>227.15916711999998</v>
      </c>
      <c r="S150" s="221"/>
      <c r="T150" s="223">
        <f>T151+T201+T205+T237+T250+T263+T393+T558+T568</f>
        <v>49.351751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24" t="s">
        <v>83</v>
      </c>
      <c r="AT150" s="225" t="s">
        <v>75</v>
      </c>
      <c r="AU150" s="225" t="s">
        <v>76</v>
      </c>
      <c r="AY150" s="224" t="s">
        <v>161</v>
      </c>
      <c r="BK150" s="226">
        <f>BK151+BK201+BK205+BK237+BK250+BK263+BK393+BK558+BK568</f>
        <v>0</v>
      </c>
    </row>
    <row r="151" s="12" customFormat="1" ht="22.8" customHeight="1">
      <c r="A151" s="12"/>
      <c r="B151" s="213"/>
      <c r="C151" s="214"/>
      <c r="D151" s="215" t="s">
        <v>75</v>
      </c>
      <c r="E151" s="227" t="s">
        <v>83</v>
      </c>
      <c r="F151" s="227" t="s">
        <v>162</v>
      </c>
      <c r="G151" s="214"/>
      <c r="H151" s="214"/>
      <c r="I151" s="217"/>
      <c r="J151" s="228">
        <f>BK151</f>
        <v>0</v>
      </c>
      <c r="K151" s="214"/>
      <c r="L151" s="219"/>
      <c r="M151" s="220"/>
      <c r="N151" s="221"/>
      <c r="O151" s="221"/>
      <c r="P151" s="222">
        <f>SUM(P152:P200)</f>
        <v>0</v>
      </c>
      <c r="Q151" s="221"/>
      <c r="R151" s="222">
        <f>SUM(R152:R200)</f>
        <v>142.71199999999999</v>
      </c>
      <c r="S151" s="221"/>
      <c r="T151" s="223">
        <f>SUM(T152:T200)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24" t="s">
        <v>83</v>
      </c>
      <c r="AT151" s="225" t="s">
        <v>75</v>
      </c>
      <c r="AU151" s="225" t="s">
        <v>83</v>
      </c>
      <c r="AY151" s="224" t="s">
        <v>161</v>
      </c>
      <c r="BK151" s="226">
        <f>SUM(BK152:BK200)</f>
        <v>0</v>
      </c>
    </row>
    <row r="152" s="2" customFormat="1" ht="33" customHeight="1">
      <c r="A152" s="39"/>
      <c r="B152" s="40"/>
      <c r="C152" s="229" t="s">
        <v>83</v>
      </c>
      <c r="D152" s="229" t="s">
        <v>163</v>
      </c>
      <c r="E152" s="230" t="s">
        <v>164</v>
      </c>
      <c r="F152" s="231" t="s">
        <v>165</v>
      </c>
      <c r="G152" s="232" t="s">
        <v>166</v>
      </c>
      <c r="H152" s="233">
        <v>80</v>
      </c>
      <c r="I152" s="234"/>
      <c r="J152" s="235">
        <f>ROUND(I152*H152,2)</f>
        <v>0</v>
      </c>
      <c r="K152" s="236"/>
      <c r="L152" s="45"/>
      <c r="M152" s="237" t="s">
        <v>1</v>
      </c>
      <c r="N152" s="238" t="s">
        <v>43</v>
      </c>
      <c r="O152" s="93"/>
      <c r="P152" s="239">
        <f>O152*H152</f>
        <v>0</v>
      </c>
      <c r="Q152" s="239">
        <v>0.00014999999999999999</v>
      </c>
      <c r="R152" s="239">
        <f>Q152*H152</f>
        <v>0.011999999999999999</v>
      </c>
      <c r="S152" s="239">
        <v>0</v>
      </c>
      <c r="T152" s="240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1" t="s">
        <v>167</v>
      </c>
      <c r="AT152" s="241" t="s">
        <v>163</v>
      </c>
      <c r="AU152" s="241" t="s">
        <v>85</v>
      </c>
      <c r="AY152" s="18" t="s">
        <v>161</v>
      </c>
      <c r="BE152" s="242">
        <f>IF(N152="základní",J152,0)</f>
        <v>0</v>
      </c>
      <c r="BF152" s="242">
        <f>IF(N152="snížená",J152,0)</f>
        <v>0</v>
      </c>
      <c r="BG152" s="242">
        <f>IF(N152="zákl. přenesená",J152,0)</f>
        <v>0</v>
      </c>
      <c r="BH152" s="242">
        <f>IF(N152="sníž. přenesená",J152,0)</f>
        <v>0</v>
      </c>
      <c r="BI152" s="242">
        <f>IF(N152="nulová",J152,0)</f>
        <v>0</v>
      </c>
      <c r="BJ152" s="18" t="s">
        <v>167</v>
      </c>
      <c r="BK152" s="242">
        <f>ROUND(I152*H152,2)</f>
        <v>0</v>
      </c>
      <c r="BL152" s="18" t="s">
        <v>167</v>
      </c>
      <c r="BM152" s="241" t="s">
        <v>168</v>
      </c>
    </row>
    <row r="153" s="2" customFormat="1">
      <c r="A153" s="39"/>
      <c r="B153" s="40"/>
      <c r="C153" s="41"/>
      <c r="D153" s="243" t="s">
        <v>169</v>
      </c>
      <c r="E153" s="41"/>
      <c r="F153" s="244" t="s">
        <v>165</v>
      </c>
      <c r="G153" s="41"/>
      <c r="H153" s="41"/>
      <c r="I153" s="245"/>
      <c r="J153" s="41"/>
      <c r="K153" s="41"/>
      <c r="L153" s="45"/>
      <c r="M153" s="246"/>
      <c r="N153" s="247"/>
      <c r="O153" s="93"/>
      <c r="P153" s="93"/>
      <c r="Q153" s="93"/>
      <c r="R153" s="93"/>
      <c r="S153" s="93"/>
      <c r="T153" s="94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169</v>
      </c>
      <c r="AU153" s="18" t="s">
        <v>85</v>
      </c>
    </row>
    <row r="154" s="2" customFormat="1" ht="33" customHeight="1">
      <c r="A154" s="39"/>
      <c r="B154" s="40"/>
      <c r="C154" s="229" t="s">
        <v>85</v>
      </c>
      <c r="D154" s="229" t="s">
        <v>163</v>
      </c>
      <c r="E154" s="230" t="s">
        <v>170</v>
      </c>
      <c r="F154" s="231" t="s">
        <v>171</v>
      </c>
      <c r="G154" s="232" t="s">
        <v>166</v>
      </c>
      <c r="H154" s="233">
        <v>80</v>
      </c>
      <c r="I154" s="234"/>
      <c r="J154" s="235">
        <f>ROUND(I154*H154,2)</f>
        <v>0</v>
      </c>
      <c r="K154" s="236"/>
      <c r="L154" s="45"/>
      <c r="M154" s="237" t="s">
        <v>1</v>
      </c>
      <c r="N154" s="238" t="s">
        <v>43</v>
      </c>
      <c r="O154" s="93"/>
      <c r="P154" s="239">
        <f>O154*H154</f>
        <v>0</v>
      </c>
      <c r="Q154" s="239">
        <v>0</v>
      </c>
      <c r="R154" s="239">
        <f>Q154*H154</f>
        <v>0</v>
      </c>
      <c r="S154" s="239">
        <v>0</v>
      </c>
      <c r="T154" s="240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1" t="s">
        <v>167</v>
      </c>
      <c r="AT154" s="241" t="s">
        <v>163</v>
      </c>
      <c r="AU154" s="241" t="s">
        <v>85</v>
      </c>
      <c r="AY154" s="18" t="s">
        <v>161</v>
      </c>
      <c r="BE154" s="242">
        <f>IF(N154="základní",J154,0)</f>
        <v>0</v>
      </c>
      <c r="BF154" s="242">
        <f>IF(N154="snížená",J154,0)</f>
        <v>0</v>
      </c>
      <c r="BG154" s="242">
        <f>IF(N154="zákl. přenesená",J154,0)</f>
        <v>0</v>
      </c>
      <c r="BH154" s="242">
        <f>IF(N154="sníž. přenesená",J154,0)</f>
        <v>0</v>
      </c>
      <c r="BI154" s="242">
        <f>IF(N154="nulová",J154,0)</f>
        <v>0</v>
      </c>
      <c r="BJ154" s="18" t="s">
        <v>167</v>
      </c>
      <c r="BK154" s="242">
        <f>ROUND(I154*H154,2)</f>
        <v>0</v>
      </c>
      <c r="BL154" s="18" t="s">
        <v>167</v>
      </c>
      <c r="BM154" s="241" t="s">
        <v>172</v>
      </c>
    </row>
    <row r="155" s="2" customFormat="1">
      <c r="A155" s="39"/>
      <c r="B155" s="40"/>
      <c r="C155" s="41"/>
      <c r="D155" s="243" t="s">
        <v>169</v>
      </c>
      <c r="E155" s="41"/>
      <c r="F155" s="244" t="s">
        <v>171</v>
      </c>
      <c r="G155" s="41"/>
      <c r="H155" s="41"/>
      <c r="I155" s="245"/>
      <c r="J155" s="41"/>
      <c r="K155" s="41"/>
      <c r="L155" s="45"/>
      <c r="M155" s="246"/>
      <c r="N155" s="247"/>
      <c r="O155" s="93"/>
      <c r="P155" s="93"/>
      <c r="Q155" s="93"/>
      <c r="R155" s="93"/>
      <c r="S155" s="93"/>
      <c r="T155" s="94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169</v>
      </c>
      <c r="AU155" s="18" t="s">
        <v>85</v>
      </c>
    </row>
    <row r="156" s="2" customFormat="1" ht="33" customHeight="1">
      <c r="A156" s="39"/>
      <c r="B156" s="40"/>
      <c r="C156" s="229" t="s">
        <v>173</v>
      </c>
      <c r="D156" s="229" t="s">
        <v>163</v>
      </c>
      <c r="E156" s="230" t="s">
        <v>174</v>
      </c>
      <c r="F156" s="231" t="s">
        <v>175</v>
      </c>
      <c r="G156" s="232" t="s">
        <v>176</v>
      </c>
      <c r="H156" s="233">
        <v>9.9629999999999992</v>
      </c>
      <c r="I156" s="234"/>
      <c r="J156" s="235">
        <f>ROUND(I156*H156,2)</f>
        <v>0</v>
      </c>
      <c r="K156" s="236"/>
      <c r="L156" s="45"/>
      <c r="M156" s="237" t="s">
        <v>1</v>
      </c>
      <c r="N156" s="238" t="s">
        <v>43</v>
      </c>
      <c r="O156" s="93"/>
      <c r="P156" s="239">
        <f>O156*H156</f>
        <v>0</v>
      </c>
      <c r="Q156" s="239">
        <v>0</v>
      </c>
      <c r="R156" s="239">
        <f>Q156*H156</f>
        <v>0</v>
      </c>
      <c r="S156" s="239">
        <v>0</v>
      </c>
      <c r="T156" s="240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1" t="s">
        <v>167</v>
      </c>
      <c r="AT156" s="241" t="s">
        <v>163</v>
      </c>
      <c r="AU156" s="241" t="s">
        <v>85</v>
      </c>
      <c r="AY156" s="18" t="s">
        <v>161</v>
      </c>
      <c r="BE156" s="242">
        <f>IF(N156="základní",J156,0)</f>
        <v>0</v>
      </c>
      <c r="BF156" s="242">
        <f>IF(N156="snížená",J156,0)</f>
        <v>0</v>
      </c>
      <c r="BG156" s="242">
        <f>IF(N156="zákl. přenesená",J156,0)</f>
        <v>0</v>
      </c>
      <c r="BH156" s="242">
        <f>IF(N156="sníž. přenesená",J156,0)</f>
        <v>0</v>
      </c>
      <c r="BI156" s="242">
        <f>IF(N156="nulová",J156,0)</f>
        <v>0</v>
      </c>
      <c r="BJ156" s="18" t="s">
        <v>167</v>
      </c>
      <c r="BK156" s="242">
        <f>ROUND(I156*H156,2)</f>
        <v>0</v>
      </c>
      <c r="BL156" s="18" t="s">
        <v>167</v>
      </c>
      <c r="BM156" s="241" t="s">
        <v>177</v>
      </c>
    </row>
    <row r="157" s="2" customFormat="1">
      <c r="A157" s="39"/>
      <c r="B157" s="40"/>
      <c r="C157" s="41"/>
      <c r="D157" s="243" t="s">
        <v>169</v>
      </c>
      <c r="E157" s="41"/>
      <c r="F157" s="244" t="s">
        <v>175</v>
      </c>
      <c r="G157" s="41"/>
      <c r="H157" s="41"/>
      <c r="I157" s="245"/>
      <c r="J157" s="41"/>
      <c r="K157" s="41"/>
      <c r="L157" s="45"/>
      <c r="M157" s="246"/>
      <c r="N157" s="247"/>
      <c r="O157" s="93"/>
      <c r="P157" s="93"/>
      <c r="Q157" s="93"/>
      <c r="R157" s="93"/>
      <c r="S157" s="93"/>
      <c r="T157" s="94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169</v>
      </c>
      <c r="AU157" s="18" t="s">
        <v>85</v>
      </c>
    </row>
    <row r="158" s="13" customFormat="1">
      <c r="A158" s="13"/>
      <c r="B158" s="248"/>
      <c r="C158" s="249"/>
      <c r="D158" s="243" t="s">
        <v>178</v>
      </c>
      <c r="E158" s="250" t="s">
        <v>1</v>
      </c>
      <c r="F158" s="251" t="s">
        <v>179</v>
      </c>
      <c r="G158" s="249"/>
      <c r="H158" s="252">
        <v>2.7000000000000002</v>
      </c>
      <c r="I158" s="253"/>
      <c r="J158" s="249"/>
      <c r="K158" s="249"/>
      <c r="L158" s="254"/>
      <c r="M158" s="255"/>
      <c r="N158" s="256"/>
      <c r="O158" s="256"/>
      <c r="P158" s="256"/>
      <c r="Q158" s="256"/>
      <c r="R158" s="256"/>
      <c r="S158" s="256"/>
      <c r="T158" s="257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8" t="s">
        <v>178</v>
      </c>
      <c r="AU158" s="258" t="s">
        <v>85</v>
      </c>
      <c r="AV158" s="13" t="s">
        <v>85</v>
      </c>
      <c r="AW158" s="13" t="s">
        <v>32</v>
      </c>
      <c r="AX158" s="13" t="s">
        <v>76</v>
      </c>
      <c r="AY158" s="258" t="s">
        <v>161</v>
      </c>
    </row>
    <row r="159" s="14" customFormat="1">
      <c r="A159" s="14"/>
      <c r="B159" s="259"/>
      <c r="C159" s="260"/>
      <c r="D159" s="243" t="s">
        <v>178</v>
      </c>
      <c r="E159" s="261" t="s">
        <v>1</v>
      </c>
      <c r="F159" s="262" t="s">
        <v>180</v>
      </c>
      <c r="G159" s="260"/>
      <c r="H159" s="263">
        <v>2.7000000000000002</v>
      </c>
      <c r="I159" s="264"/>
      <c r="J159" s="260"/>
      <c r="K159" s="260"/>
      <c r="L159" s="265"/>
      <c r="M159" s="266"/>
      <c r="N159" s="267"/>
      <c r="O159" s="267"/>
      <c r="P159" s="267"/>
      <c r="Q159" s="267"/>
      <c r="R159" s="267"/>
      <c r="S159" s="267"/>
      <c r="T159" s="268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69" t="s">
        <v>178</v>
      </c>
      <c r="AU159" s="269" t="s">
        <v>85</v>
      </c>
      <c r="AV159" s="14" t="s">
        <v>173</v>
      </c>
      <c r="AW159" s="14" t="s">
        <v>32</v>
      </c>
      <c r="AX159" s="14" t="s">
        <v>76</v>
      </c>
      <c r="AY159" s="269" t="s">
        <v>161</v>
      </c>
    </row>
    <row r="160" s="13" customFormat="1">
      <c r="A160" s="13"/>
      <c r="B160" s="248"/>
      <c r="C160" s="249"/>
      <c r="D160" s="243" t="s">
        <v>178</v>
      </c>
      <c r="E160" s="250" t="s">
        <v>1</v>
      </c>
      <c r="F160" s="251" t="s">
        <v>181</v>
      </c>
      <c r="G160" s="249"/>
      <c r="H160" s="252">
        <v>7.2629999999999999</v>
      </c>
      <c r="I160" s="253"/>
      <c r="J160" s="249"/>
      <c r="K160" s="249"/>
      <c r="L160" s="254"/>
      <c r="M160" s="255"/>
      <c r="N160" s="256"/>
      <c r="O160" s="256"/>
      <c r="P160" s="256"/>
      <c r="Q160" s="256"/>
      <c r="R160" s="256"/>
      <c r="S160" s="256"/>
      <c r="T160" s="257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8" t="s">
        <v>178</v>
      </c>
      <c r="AU160" s="258" t="s">
        <v>85</v>
      </c>
      <c r="AV160" s="13" t="s">
        <v>85</v>
      </c>
      <c r="AW160" s="13" t="s">
        <v>32</v>
      </c>
      <c r="AX160" s="13" t="s">
        <v>76</v>
      </c>
      <c r="AY160" s="258" t="s">
        <v>161</v>
      </c>
    </row>
    <row r="161" s="14" customFormat="1">
      <c r="A161" s="14"/>
      <c r="B161" s="259"/>
      <c r="C161" s="260"/>
      <c r="D161" s="243" t="s">
        <v>178</v>
      </c>
      <c r="E161" s="261" t="s">
        <v>1</v>
      </c>
      <c r="F161" s="262" t="s">
        <v>182</v>
      </c>
      <c r="G161" s="260"/>
      <c r="H161" s="263">
        <v>7.2629999999999999</v>
      </c>
      <c r="I161" s="264"/>
      <c r="J161" s="260"/>
      <c r="K161" s="260"/>
      <c r="L161" s="265"/>
      <c r="M161" s="266"/>
      <c r="N161" s="267"/>
      <c r="O161" s="267"/>
      <c r="P161" s="267"/>
      <c r="Q161" s="267"/>
      <c r="R161" s="267"/>
      <c r="S161" s="267"/>
      <c r="T161" s="268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9" t="s">
        <v>178</v>
      </c>
      <c r="AU161" s="269" t="s">
        <v>85</v>
      </c>
      <c r="AV161" s="14" t="s">
        <v>173</v>
      </c>
      <c r="AW161" s="14" t="s">
        <v>32</v>
      </c>
      <c r="AX161" s="14" t="s">
        <v>76</v>
      </c>
      <c r="AY161" s="269" t="s">
        <v>161</v>
      </c>
    </row>
    <row r="162" s="15" customFormat="1">
      <c r="A162" s="15"/>
      <c r="B162" s="270"/>
      <c r="C162" s="271"/>
      <c r="D162" s="243" t="s">
        <v>178</v>
      </c>
      <c r="E162" s="272" t="s">
        <v>1</v>
      </c>
      <c r="F162" s="273" t="s">
        <v>183</v>
      </c>
      <c r="G162" s="271"/>
      <c r="H162" s="274">
        <v>9.963000000000001</v>
      </c>
      <c r="I162" s="275"/>
      <c r="J162" s="271"/>
      <c r="K162" s="271"/>
      <c r="L162" s="276"/>
      <c r="M162" s="277"/>
      <c r="N162" s="278"/>
      <c r="O162" s="278"/>
      <c r="P162" s="278"/>
      <c r="Q162" s="278"/>
      <c r="R162" s="278"/>
      <c r="S162" s="278"/>
      <c r="T162" s="279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80" t="s">
        <v>178</v>
      </c>
      <c r="AU162" s="280" t="s">
        <v>85</v>
      </c>
      <c r="AV162" s="15" t="s">
        <v>167</v>
      </c>
      <c r="AW162" s="15" t="s">
        <v>32</v>
      </c>
      <c r="AX162" s="15" t="s">
        <v>83</v>
      </c>
      <c r="AY162" s="280" t="s">
        <v>161</v>
      </c>
    </row>
    <row r="163" s="2" customFormat="1" ht="33" customHeight="1">
      <c r="A163" s="39"/>
      <c r="B163" s="40"/>
      <c r="C163" s="229" t="s">
        <v>167</v>
      </c>
      <c r="D163" s="229" t="s">
        <v>163</v>
      </c>
      <c r="E163" s="230" t="s">
        <v>184</v>
      </c>
      <c r="F163" s="231" t="s">
        <v>185</v>
      </c>
      <c r="G163" s="232" t="s">
        <v>176</v>
      </c>
      <c r="H163" s="233">
        <v>147.02600000000001</v>
      </c>
      <c r="I163" s="234"/>
      <c r="J163" s="235">
        <f>ROUND(I163*H163,2)</f>
        <v>0</v>
      </c>
      <c r="K163" s="236"/>
      <c r="L163" s="45"/>
      <c r="M163" s="237" t="s">
        <v>1</v>
      </c>
      <c r="N163" s="238" t="s">
        <v>43</v>
      </c>
      <c r="O163" s="93"/>
      <c r="P163" s="239">
        <f>O163*H163</f>
        <v>0</v>
      </c>
      <c r="Q163" s="239">
        <v>0</v>
      </c>
      <c r="R163" s="239">
        <f>Q163*H163</f>
        <v>0</v>
      </c>
      <c r="S163" s="239">
        <v>0</v>
      </c>
      <c r="T163" s="240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1" t="s">
        <v>167</v>
      </c>
      <c r="AT163" s="241" t="s">
        <v>163</v>
      </c>
      <c r="AU163" s="241" t="s">
        <v>85</v>
      </c>
      <c r="AY163" s="18" t="s">
        <v>161</v>
      </c>
      <c r="BE163" s="242">
        <f>IF(N163="základní",J163,0)</f>
        <v>0</v>
      </c>
      <c r="BF163" s="242">
        <f>IF(N163="snížená",J163,0)</f>
        <v>0</v>
      </c>
      <c r="BG163" s="242">
        <f>IF(N163="zákl. přenesená",J163,0)</f>
        <v>0</v>
      </c>
      <c r="BH163" s="242">
        <f>IF(N163="sníž. přenesená",J163,0)</f>
        <v>0</v>
      </c>
      <c r="BI163" s="242">
        <f>IF(N163="nulová",J163,0)</f>
        <v>0</v>
      </c>
      <c r="BJ163" s="18" t="s">
        <v>167</v>
      </c>
      <c r="BK163" s="242">
        <f>ROUND(I163*H163,2)</f>
        <v>0</v>
      </c>
      <c r="BL163" s="18" t="s">
        <v>167</v>
      </c>
      <c r="BM163" s="241" t="s">
        <v>186</v>
      </c>
    </row>
    <row r="164" s="2" customFormat="1">
      <c r="A164" s="39"/>
      <c r="B164" s="40"/>
      <c r="C164" s="41"/>
      <c r="D164" s="243" t="s">
        <v>169</v>
      </c>
      <c r="E164" s="41"/>
      <c r="F164" s="244" t="s">
        <v>185</v>
      </c>
      <c r="G164" s="41"/>
      <c r="H164" s="41"/>
      <c r="I164" s="245"/>
      <c r="J164" s="41"/>
      <c r="K164" s="41"/>
      <c r="L164" s="45"/>
      <c r="M164" s="246"/>
      <c r="N164" s="247"/>
      <c r="O164" s="93"/>
      <c r="P164" s="93"/>
      <c r="Q164" s="93"/>
      <c r="R164" s="93"/>
      <c r="S164" s="93"/>
      <c r="T164" s="94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169</v>
      </c>
      <c r="AU164" s="18" t="s">
        <v>85</v>
      </c>
    </row>
    <row r="165" s="13" customFormat="1">
      <c r="A165" s="13"/>
      <c r="B165" s="248"/>
      <c r="C165" s="249"/>
      <c r="D165" s="243" t="s">
        <v>178</v>
      </c>
      <c r="E165" s="250" t="s">
        <v>1</v>
      </c>
      <c r="F165" s="251" t="s">
        <v>187</v>
      </c>
      <c r="G165" s="249"/>
      <c r="H165" s="252">
        <v>71.346000000000004</v>
      </c>
      <c r="I165" s="253"/>
      <c r="J165" s="249"/>
      <c r="K165" s="249"/>
      <c r="L165" s="254"/>
      <c r="M165" s="255"/>
      <c r="N165" s="256"/>
      <c r="O165" s="256"/>
      <c r="P165" s="256"/>
      <c r="Q165" s="256"/>
      <c r="R165" s="256"/>
      <c r="S165" s="256"/>
      <c r="T165" s="257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8" t="s">
        <v>178</v>
      </c>
      <c r="AU165" s="258" t="s">
        <v>85</v>
      </c>
      <c r="AV165" s="13" t="s">
        <v>85</v>
      </c>
      <c r="AW165" s="13" t="s">
        <v>32</v>
      </c>
      <c r="AX165" s="13" t="s">
        <v>76</v>
      </c>
      <c r="AY165" s="258" t="s">
        <v>161</v>
      </c>
    </row>
    <row r="166" s="14" customFormat="1">
      <c r="A166" s="14"/>
      <c r="B166" s="259"/>
      <c r="C166" s="260"/>
      <c r="D166" s="243" t="s">
        <v>178</v>
      </c>
      <c r="E166" s="261" t="s">
        <v>1</v>
      </c>
      <c r="F166" s="262" t="s">
        <v>188</v>
      </c>
      <c r="G166" s="260"/>
      <c r="H166" s="263">
        <v>71.346000000000004</v>
      </c>
      <c r="I166" s="264"/>
      <c r="J166" s="260"/>
      <c r="K166" s="260"/>
      <c r="L166" s="265"/>
      <c r="M166" s="266"/>
      <c r="N166" s="267"/>
      <c r="O166" s="267"/>
      <c r="P166" s="267"/>
      <c r="Q166" s="267"/>
      <c r="R166" s="267"/>
      <c r="S166" s="267"/>
      <c r="T166" s="268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9" t="s">
        <v>178</v>
      </c>
      <c r="AU166" s="269" t="s">
        <v>85</v>
      </c>
      <c r="AV166" s="14" t="s">
        <v>173</v>
      </c>
      <c r="AW166" s="14" t="s">
        <v>32</v>
      </c>
      <c r="AX166" s="14" t="s">
        <v>76</v>
      </c>
      <c r="AY166" s="269" t="s">
        <v>161</v>
      </c>
    </row>
    <row r="167" s="13" customFormat="1">
      <c r="A167" s="13"/>
      <c r="B167" s="248"/>
      <c r="C167" s="249"/>
      <c r="D167" s="243" t="s">
        <v>178</v>
      </c>
      <c r="E167" s="250" t="s">
        <v>1</v>
      </c>
      <c r="F167" s="251" t="s">
        <v>189</v>
      </c>
      <c r="G167" s="249"/>
      <c r="H167" s="252">
        <v>75.680000000000007</v>
      </c>
      <c r="I167" s="253"/>
      <c r="J167" s="249"/>
      <c r="K167" s="249"/>
      <c r="L167" s="254"/>
      <c r="M167" s="255"/>
      <c r="N167" s="256"/>
      <c r="O167" s="256"/>
      <c r="P167" s="256"/>
      <c r="Q167" s="256"/>
      <c r="R167" s="256"/>
      <c r="S167" s="256"/>
      <c r="T167" s="257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8" t="s">
        <v>178</v>
      </c>
      <c r="AU167" s="258" t="s">
        <v>85</v>
      </c>
      <c r="AV167" s="13" t="s">
        <v>85</v>
      </c>
      <c r="AW167" s="13" t="s">
        <v>32</v>
      </c>
      <c r="AX167" s="13" t="s">
        <v>76</v>
      </c>
      <c r="AY167" s="258" t="s">
        <v>161</v>
      </c>
    </row>
    <row r="168" s="14" customFormat="1">
      <c r="A168" s="14"/>
      <c r="B168" s="259"/>
      <c r="C168" s="260"/>
      <c r="D168" s="243" t="s">
        <v>178</v>
      </c>
      <c r="E168" s="261" t="s">
        <v>1</v>
      </c>
      <c r="F168" s="262" t="s">
        <v>190</v>
      </c>
      <c r="G168" s="260"/>
      <c r="H168" s="263">
        <v>75.680000000000007</v>
      </c>
      <c r="I168" s="264"/>
      <c r="J168" s="260"/>
      <c r="K168" s="260"/>
      <c r="L168" s="265"/>
      <c r="M168" s="266"/>
      <c r="N168" s="267"/>
      <c r="O168" s="267"/>
      <c r="P168" s="267"/>
      <c r="Q168" s="267"/>
      <c r="R168" s="267"/>
      <c r="S168" s="267"/>
      <c r="T168" s="268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9" t="s">
        <v>178</v>
      </c>
      <c r="AU168" s="269" t="s">
        <v>85</v>
      </c>
      <c r="AV168" s="14" t="s">
        <v>173</v>
      </c>
      <c r="AW168" s="14" t="s">
        <v>32</v>
      </c>
      <c r="AX168" s="14" t="s">
        <v>76</v>
      </c>
      <c r="AY168" s="269" t="s">
        <v>161</v>
      </c>
    </row>
    <row r="169" s="15" customFormat="1">
      <c r="A169" s="15"/>
      <c r="B169" s="270"/>
      <c r="C169" s="271"/>
      <c r="D169" s="243" t="s">
        <v>178</v>
      </c>
      <c r="E169" s="272" t="s">
        <v>1</v>
      </c>
      <c r="F169" s="273" t="s">
        <v>183</v>
      </c>
      <c r="G169" s="271"/>
      <c r="H169" s="274">
        <v>147.02600000000001</v>
      </c>
      <c r="I169" s="275"/>
      <c r="J169" s="271"/>
      <c r="K169" s="271"/>
      <c r="L169" s="276"/>
      <c r="M169" s="277"/>
      <c r="N169" s="278"/>
      <c r="O169" s="278"/>
      <c r="P169" s="278"/>
      <c r="Q169" s="278"/>
      <c r="R169" s="278"/>
      <c r="S169" s="278"/>
      <c r="T169" s="279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80" t="s">
        <v>178</v>
      </c>
      <c r="AU169" s="280" t="s">
        <v>85</v>
      </c>
      <c r="AV169" s="15" t="s">
        <v>167</v>
      </c>
      <c r="AW169" s="15" t="s">
        <v>32</v>
      </c>
      <c r="AX169" s="15" t="s">
        <v>83</v>
      </c>
      <c r="AY169" s="280" t="s">
        <v>161</v>
      </c>
    </row>
    <row r="170" s="2" customFormat="1" ht="24.15" customHeight="1">
      <c r="A170" s="39"/>
      <c r="B170" s="40"/>
      <c r="C170" s="229" t="s">
        <v>191</v>
      </c>
      <c r="D170" s="229" t="s">
        <v>163</v>
      </c>
      <c r="E170" s="230" t="s">
        <v>192</v>
      </c>
      <c r="F170" s="231" t="s">
        <v>193</v>
      </c>
      <c r="G170" s="232" t="s">
        <v>176</v>
      </c>
      <c r="H170" s="233">
        <v>13.68</v>
      </c>
      <c r="I170" s="234"/>
      <c r="J170" s="235">
        <f>ROUND(I170*H170,2)</f>
        <v>0</v>
      </c>
      <c r="K170" s="236"/>
      <c r="L170" s="45"/>
      <c r="M170" s="237" t="s">
        <v>1</v>
      </c>
      <c r="N170" s="238" t="s">
        <v>43</v>
      </c>
      <c r="O170" s="93"/>
      <c r="P170" s="239">
        <f>O170*H170</f>
        <v>0</v>
      </c>
      <c r="Q170" s="239">
        <v>0</v>
      </c>
      <c r="R170" s="239">
        <f>Q170*H170</f>
        <v>0</v>
      </c>
      <c r="S170" s="239">
        <v>0</v>
      </c>
      <c r="T170" s="240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41" t="s">
        <v>167</v>
      </c>
      <c r="AT170" s="241" t="s">
        <v>163</v>
      </c>
      <c r="AU170" s="241" t="s">
        <v>85</v>
      </c>
      <c r="AY170" s="18" t="s">
        <v>161</v>
      </c>
      <c r="BE170" s="242">
        <f>IF(N170="základní",J170,0)</f>
        <v>0</v>
      </c>
      <c r="BF170" s="242">
        <f>IF(N170="snížená",J170,0)</f>
        <v>0</v>
      </c>
      <c r="BG170" s="242">
        <f>IF(N170="zákl. přenesená",J170,0)</f>
        <v>0</v>
      </c>
      <c r="BH170" s="242">
        <f>IF(N170="sníž. přenesená",J170,0)</f>
        <v>0</v>
      </c>
      <c r="BI170" s="242">
        <f>IF(N170="nulová",J170,0)</f>
        <v>0</v>
      </c>
      <c r="BJ170" s="18" t="s">
        <v>167</v>
      </c>
      <c r="BK170" s="242">
        <f>ROUND(I170*H170,2)</f>
        <v>0</v>
      </c>
      <c r="BL170" s="18" t="s">
        <v>167</v>
      </c>
      <c r="BM170" s="241" t="s">
        <v>194</v>
      </c>
    </row>
    <row r="171" s="2" customFormat="1">
      <c r="A171" s="39"/>
      <c r="B171" s="40"/>
      <c r="C171" s="41"/>
      <c r="D171" s="243" t="s">
        <v>169</v>
      </c>
      <c r="E171" s="41"/>
      <c r="F171" s="244" t="s">
        <v>193</v>
      </c>
      <c r="G171" s="41"/>
      <c r="H171" s="41"/>
      <c r="I171" s="245"/>
      <c r="J171" s="41"/>
      <c r="K171" s="41"/>
      <c r="L171" s="45"/>
      <c r="M171" s="246"/>
      <c r="N171" s="247"/>
      <c r="O171" s="93"/>
      <c r="P171" s="93"/>
      <c r="Q171" s="93"/>
      <c r="R171" s="93"/>
      <c r="S171" s="93"/>
      <c r="T171" s="94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169</v>
      </c>
      <c r="AU171" s="18" t="s">
        <v>85</v>
      </c>
    </row>
    <row r="172" s="13" customFormat="1">
      <c r="A172" s="13"/>
      <c r="B172" s="248"/>
      <c r="C172" s="249"/>
      <c r="D172" s="243" t="s">
        <v>178</v>
      </c>
      <c r="E172" s="250" t="s">
        <v>1</v>
      </c>
      <c r="F172" s="251" t="s">
        <v>195</v>
      </c>
      <c r="G172" s="249"/>
      <c r="H172" s="252">
        <v>13.68</v>
      </c>
      <c r="I172" s="253"/>
      <c r="J172" s="249"/>
      <c r="K172" s="249"/>
      <c r="L172" s="254"/>
      <c r="M172" s="255"/>
      <c r="N172" s="256"/>
      <c r="O172" s="256"/>
      <c r="P172" s="256"/>
      <c r="Q172" s="256"/>
      <c r="R172" s="256"/>
      <c r="S172" s="256"/>
      <c r="T172" s="257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8" t="s">
        <v>178</v>
      </c>
      <c r="AU172" s="258" t="s">
        <v>85</v>
      </c>
      <c r="AV172" s="13" t="s">
        <v>85</v>
      </c>
      <c r="AW172" s="13" t="s">
        <v>32</v>
      </c>
      <c r="AX172" s="13" t="s">
        <v>83</v>
      </c>
      <c r="AY172" s="258" t="s">
        <v>161</v>
      </c>
    </row>
    <row r="173" s="2" customFormat="1" ht="37.8" customHeight="1">
      <c r="A173" s="39"/>
      <c r="B173" s="40"/>
      <c r="C173" s="229" t="s">
        <v>196</v>
      </c>
      <c r="D173" s="229" t="s">
        <v>163</v>
      </c>
      <c r="E173" s="230" t="s">
        <v>197</v>
      </c>
      <c r="F173" s="231" t="s">
        <v>198</v>
      </c>
      <c r="G173" s="232" t="s">
        <v>176</v>
      </c>
      <c r="H173" s="233">
        <v>72.388000000000005</v>
      </c>
      <c r="I173" s="234"/>
      <c r="J173" s="235">
        <f>ROUND(I173*H173,2)</f>
        <v>0</v>
      </c>
      <c r="K173" s="236"/>
      <c r="L173" s="45"/>
      <c r="M173" s="237" t="s">
        <v>1</v>
      </c>
      <c r="N173" s="238" t="s">
        <v>43</v>
      </c>
      <c r="O173" s="93"/>
      <c r="P173" s="239">
        <f>O173*H173</f>
        <v>0</v>
      </c>
      <c r="Q173" s="239">
        <v>0</v>
      </c>
      <c r="R173" s="239">
        <f>Q173*H173</f>
        <v>0</v>
      </c>
      <c r="S173" s="239">
        <v>0</v>
      </c>
      <c r="T173" s="240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41" t="s">
        <v>167</v>
      </c>
      <c r="AT173" s="241" t="s">
        <v>163</v>
      </c>
      <c r="AU173" s="241" t="s">
        <v>85</v>
      </c>
      <c r="AY173" s="18" t="s">
        <v>161</v>
      </c>
      <c r="BE173" s="242">
        <f>IF(N173="základní",J173,0)</f>
        <v>0</v>
      </c>
      <c r="BF173" s="242">
        <f>IF(N173="snížená",J173,0)</f>
        <v>0</v>
      </c>
      <c r="BG173" s="242">
        <f>IF(N173="zákl. přenesená",J173,0)</f>
        <v>0</v>
      </c>
      <c r="BH173" s="242">
        <f>IF(N173="sníž. přenesená",J173,0)</f>
        <v>0</v>
      </c>
      <c r="BI173" s="242">
        <f>IF(N173="nulová",J173,0)</f>
        <v>0</v>
      </c>
      <c r="BJ173" s="18" t="s">
        <v>167</v>
      </c>
      <c r="BK173" s="242">
        <f>ROUND(I173*H173,2)</f>
        <v>0</v>
      </c>
      <c r="BL173" s="18" t="s">
        <v>167</v>
      </c>
      <c r="BM173" s="241" t="s">
        <v>199</v>
      </c>
    </row>
    <row r="174" s="2" customFormat="1">
      <c r="A174" s="39"/>
      <c r="B174" s="40"/>
      <c r="C174" s="41"/>
      <c r="D174" s="243" t="s">
        <v>169</v>
      </c>
      <c r="E174" s="41"/>
      <c r="F174" s="244" t="s">
        <v>198</v>
      </c>
      <c r="G174" s="41"/>
      <c r="H174" s="41"/>
      <c r="I174" s="245"/>
      <c r="J174" s="41"/>
      <c r="K174" s="41"/>
      <c r="L174" s="45"/>
      <c r="M174" s="246"/>
      <c r="N174" s="247"/>
      <c r="O174" s="93"/>
      <c r="P174" s="93"/>
      <c r="Q174" s="93"/>
      <c r="R174" s="93"/>
      <c r="S174" s="93"/>
      <c r="T174" s="94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169</v>
      </c>
      <c r="AU174" s="18" t="s">
        <v>85</v>
      </c>
    </row>
    <row r="175" s="13" customFormat="1">
      <c r="A175" s="13"/>
      <c r="B175" s="248"/>
      <c r="C175" s="249"/>
      <c r="D175" s="243" t="s">
        <v>178</v>
      </c>
      <c r="E175" s="250" t="s">
        <v>1</v>
      </c>
      <c r="F175" s="251" t="s">
        <v>200</v>
      </c>
      <c r="G175" s="249"/>
      <c r="H175" s="252">
        <v>72.388000000000005</v>
      </c>
      <c r="I175" s="253"/>
      <c r="J175" s="249"/>
      <c r="K175" s="249"/>
      <c r="L175" s="254"/>
      <c r="M175" s="255"/>
      <c r="N175" s="256"/>
      <c r="O175" s="256"/>
      <c r="P175" s="256"/>
      <c r="Q175" s="256"/>
      <c r="R175" s="256"/>
      <c r="S175" s="256"/>
      <c r="T175" s="257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8" t="s">
        <v>178</v>
      </c>
      <c r="AU175" s="258" t="s">
        <v>85</v>
      </c>
      <c r="AV175" s="13" t="s">
        <v>85</v>
      </c>
      <c r="AW175" s="13" t="s">
        <v>32</v>
      </c>
      <c r="AX175" s="13" t="s">
        <v>83</v>
      </c>
      <c r="AY175" s="258" t="s">
        <v>161</v>
      </c>
    </row>
    <row r="176" s="2" customFormat="1" ht="37.8" customHeight="1">
      <c r="A176" s="39"/>
      <c r="B176" s="40"/>
      <c r="C176" s="229" t="s">
        <v>201</v>
      </c>
      <c r="D176" s="229" t="s">
        <v>163</v>
      </c>
      <c r="E176" s="230" t="s">
        <v>202</v>
      </c>
      <c r="F176" s="231" t="s">
        <v>203</v>
      </c>
      <c r="G176" s="232" t="s">
        <v>176</v>
      </c>
      <c r="H176" s="233">
        <v>98.281000000000006</v>
      </c>
      <c r="I176" s="234"/>
      <c r="J176" s="235">
        <f>ROUND(I176*H176,2)</f>
        <v>0</v>
      </c>
      <c r="K176" s="236"/>
      <c r="L176" s="45"/>
      <c r="M176" s="237" t="s">
        <v>1</v>
      </c>
      <c r="N176" s="238" t="s">
        <v>43</v>
      </c>
      <c r="O176" s="93"/>
      <c r="P176" s="239">
        <f>O176*H176</f>
        <v>0</v>
      </c>
      <c r="Q176" s="239">
        <v>0</v>
      </c>
      <c r="R176" s="239">
        <f>Q176*H176</f>
        <v>0</v>
      </c>
      <c r="S176" s="239">
        <v>0</v>
      </c>
      <c r="T176" s="240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41" t="s">
        <v>167</v>
      </c>
      <c r="AT176" s="241" t="s">
        <v>163</v>
      </c>
      <c r="AU176" s="241" t="s">
        <v>85</v>
      </c>
      <c r="AY176" s="18" t="s">
        <v>161</v>
      </c>
      <c r="BE176" s="242">
        <f>IF(N176="základní",J176,0)</f>
        <v>0</v>
      </c>
      <c r="BF176" s="242">
        <f>IF(N176="snížená",J176,0)</f>
        <v>0</v>
      </c>
      <c r="BG176" s="242">
        <f>IF(N176="zákl. přenesená",J176,0)</f>
        <v>0</v>
      </c>
      <c r="BH176" s="242">
        <f>IF(N176="sníž. přenesená",J176,0)</f>
        <v>0</v>
      </c>
      <c r="BI176" s="242">
        <f>IF(N176="nulová",J176,0)</f>
        <v>0</v>
      </c>
      <c r="BJ176" s="18" t="s">
        <v>167</v>
      </c>
      <c r="BK176" s="242">
        <f>ROUND(I176*H176,2)</f>
        <v>0</v>
      </c>
      <c r="BL176" s="18" t="s">
        <v>167</v>
      </c>
      <c r="BM176" s="241" t="s">
        <v>204</v>
      </c>
    </row>
    <row r="177" s="2" customFormat="1">
      <c r="A177" s="39"/>
      <c r="B177" s="40"/>
      <c r="C177" s="41"/>
      <c r="D177" s="243" t="s">
        <v>169</v>
      </c>
      <c r="E177" s="41"/>
      <c r="F177" s="244" t="s">
        <v>203</v>
      </c>
      <c r="G177" s="41"/>
      <c r="H177" s="41"/>
      <c r="I177" s="245"/>
      <c r="J177" s="41"/>
      <c r="K177" s="41"/>
      <c r="L177" s="45"/>
      <c r="M177" s="246"/>
      <c r="N177" s="247"/>
      <c r="O177" s="93"/>
      <c r="P177" s="93"/>
      <c r="Q177" s="93"/>
      <c r="R177" s="93"/>
      <c r="S177" s="93"/>
      <c r="T177" s="94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169</v>
      </c>
      <c r="AU177" s="18" t="s">
        <v>85</v>
      </c>
    </row>
    <row r="178" s="13" customFormat="1">
      <c r="A178" s="13"/>
      <c r="B178" s="248"/>
      <c r="C178" s="249"/>
      <c r="D178" s="243" t="s">
        <v>178</v>
      </c>
      <c r="E178" s="250" t="s">
        <v>1</v>
      </c>
      <c r="F178" s="251" t="s">
        <v>205</v>
      </c>
      <c r="G178" s="249"/>
      <c r="H178" s="252">
        <v>98.281000000000006</v>
      </c>
      <c r="I178" s="253"/>
      <c r="J178" s="249"/>
      <c r="K178" s="249"/>
      <c r="L178" s="254"/>
      <c r="M178" s="255"/>
      <c r="N178" s="256"/>
      <c r="O178" s="256"/>
      <c r="P178" s="256"/>
      <c r="Q178" s="256"/>
      <c r="R178" s="256"/>
      <c r="S178" s="256"/>
      <c r="T178" s="257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8" t="s">
        <v>178</v>
      </c>
      <c r="AU178" s="258" t="s">
        <v>85</v>
      </c>
      <c r="AV178" s="13" t="s">
        <v>85</v>
      </c>
      <c r="AW178" s="13" t="s">
        <v>32</v>
      </c>
      <c r="AX178" s="13" t="s">
        <v>83</v>
      </c>
      <c r="AY178" s="258" t="s">
        <v>161</v>
      </c>
    </row>
    <row r="179" s="2" customFormat="1" ht="37.8" customHeight="1">
      <c r="A179" s="39"/>
      <c r="B179" s="40"/>
      <c r="C179" s="229" t="s">
        <v>206</v>
      </c>
      <c r="D179" s="229" t="s">
        <v>163</v>
      </c>
      <c r="E179" s="230" t="s">
        <v>207</v>
      </c>
      <c r="F179" s="231" t="s">
        <v>208</v>
      </c>
      <c r="G179" s="232" t="s">
        <v>176</v>
      </c>
      <c r="H179" s="233">
        <v>491.40499999999997</v>
      </c>
      <c r="I179" s="234"/>
      <c r="J179" s="235">
        <f>ROUND(I179*H179,2)</f>
        <v>0</v>
      </c>
      <c r="K179" s="236"/>
      <c r="L179" s="45"/>
      <c r="M179" s="237" t="s">
        <v>1</v>
      </c>
      <c r="N179" s="238" t="s">
        <v>43</v>
      </c>
      <c r="O179" s="93"/>
      <c r="P179" s="239">
        <f>O179*H179</f>
        <v>0</v>
      </c>
      <c r="Q179" s="239">
        <v>0</v>
      </c>
      <c r="R179" s="239">
        <f>Q179*H179</f>
        <v>0</v>
      </c>
      <c r="S179" s="239">
        <v>0</v>
      </c>
      <c r="T179" s="240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41" t="s">
        <v>167</v>
      </c>
      <c r="AT179" s="241" t="s">
        <v>163</v>
      </c>
      <c r="AU179" s="241" t="s">
        <v>85</v>
      </c>
      <c r="AY179" s="18" t="s">
        <v>161</v>
      </c>
      <c r="BE179" s="242">
        <f>IF(N179="základní",J179,0)</f>
        <v>0</v>
      </c>
      <c r="BF179" s="242">
        <f>IF(N179="snížená",J179,0)</f>
        <v>0</v>
      </c>
      <c r="BG179" s="242">
        <f>IF(N179="zákl. přenesená",J179,0)</f>
        <v>0</v>
      </c>
      <c r="BH179" s="242">
        <f>IF(N179="sníž. přenesená",J179,0)</f>
        <v>0</v>
      </c>
      <c r="BI179" s="242">
        <f>IF(N179="nulová",J179,0)</f>
        <v>0</v>
      </c>
      <c r="BJ179" s="18" t="s">
        <v>167</v>
      </c>
      <c r="BK179" s="242">
        <f>ROUND(I179*H179,2)</f>
        <v>0</v>
      </c>
      <c r="BL179" s="18" t="s">
        <v>167</v>
      </c>
      <c r="BM179" s="241" t="s">
        <v>209</v>
      </c>
    </row>
    <row r="180" s="2" customFormat="1">
      <c r="A180" s="39"/>
      <c r="B180" s="40"/>
      <c r="C180" s="41"/>
      <c r="D180" s="243" t="s">
        <v>169</v>
      </c>
      <c r="E180" s="41"/>
      <c r="F180" s="244" t="s">
        <v>208</v>
      </c>
      <c r="G180" s="41"/>
      <c r="H180" s="41"/>
      <c r="I180" s="245"/>
      <c r="J180" s="41"/>
      <c r="K180" s="41"/>
      <c r="L180" s="45"/>
      <c r="M180" s="246"/>
      <c r="N180" s="247"/>
      <c r="O180" s="93"/>
      <c r="P180" s="93"/>
      <c r="Q180" s="93"/>
      <c r="R180" s="93"/>
      <c r="S180" s="93"/>
      <c r="T180" s="94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169</v>
      </c>
      <c r="AU180" s="18" t="s">
        <v>85</v>
      </c>
    </row>
    <row r="181" s="13" customFormat="1">
      <c r="A181" s="13"/>
      <c r="B181" s="248"/>
      <c r="C181" s="249"/>
      <c r="D181" s="243" t="s">
        <v>178</v>
      </c>
      <c r="E181" s="250" t="s">
        <v>1</v>
      </c>
      <c r="F181" s="251" t="s">
        <v>210</v>
      </c>
      <c r="G181" s="249"/>
      <c r="H181" s="252">
        <v>491.40499999999997</v>
      </c>
      <c r="I181" s="253"/>
      <c r="J181" s="249"/>
      <c r="K181" s="249"/>
      <c r="L181" s="254"/>
      <c r="M181" s="255"/>
      <c r="N181" s="256"/>
      <c r="O181" s="256"/>
      <c r="P181" s="256"/>
      <c r="Q181" s="256"/>
      <c r="R181" s="256"/>
      <c r="S181" s="256"/>
      <c r="T181" s="257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8" t="s">
        <v>178</v>
      </c>
      <c r="AU181" s="258" t="s">
        <v>85</v>
      </c>
      <c r="AV181" s="13" t="s">
        <v>85</v>
      </c>
      <c r="AW181" s="13" t="s">
        <v>32</v>
      </c>
      <c r="AX181" s="13" t="s">
        <v>83</v>
      </c>
      <c r="AY181" s="258" t="s">
        <v>161</v>
      </c>
    </row>
    <row r="182" s="2" customFormat="1" ht="24.15" customHeight="1">
      <c r="A182" s="39"/>
      <c r="B182" s="40"/>
      <c r="C182" s="229" t="s">
        <v>211</v>
      </c>
      <c r="D182" s="229" t="s">
        <v>163</v>
      </c>
      <c r="E182" s="230" t="s">
        <v>212</v>
      </c>
      <c r="F182" s="231" t="s">
        <v>213</v>
      </c>
      <c r="G182" s="232" t="s">
        <v>214</v>
      </c>
      <c r="H182" s="233">
        <v>176.90600000000001</v>
      </c>
      <c r="I182" s="234"/>
      <c r="J182" s="235">
        <f>ROUND(I182*H182,2)</f>
        <v>0</v>
      </c>
      <c r="K182" s="236"/>
      <c r="L182" s="45"/>
      <c r="M182" s="237" t="s">
        <v>1</v>
      </c>
      <c r="N182" s="238" t="s">
        <v>43</v>
      </c>
      <c r="O182" s="93"/>
      <c r="P182" s="239">
        <f>O182*H182</f>
        <v>0</v>
      </c>
      <c r="Q182" s="239">
        <v>0</v>
      </c>
      <c r="R182" s="239">
        <f>Q182*H182</f>
        <v>0</v>
      </c>
      <c r="S182" s="239">
        <v>0</v>
      </c>
      <c r="T182" s="240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41" t="s">
        <v>167</v>
      </c>
      <c r="AT182" s="241" t="s">
        <v>163</v>
      </c>
      <c r="AU182" s="241" t="s">
        <v>85</v>
      </c>
      <c r="AY182" s="18" t="s">
        <v>161</v>
      </c>
      <c r="BE182" s="242">
        <f>IF(N182="základní",J182,0)</f>
        <v>0</v>
      </c>
      <c r="BF182" s="242">
        <f>IF(N182="snížená",J182,0)</f>
        <v>0</v>
      </c>
      <c r="BG182" s="242">
        <f>IF(N182="zákl. přenesená",J182,0)</f>
        <v>0</v>
      </c>
      <c r="BH182" s="242">
        <f>IF(N182="sníž. přenesená",J182,0)</f>
        <v>0</v>
      </c>
      <c r="BI182" s="242">
        <f>IF(N182="nulová",J182,0)</f>
        <v>0</v>
      </c>
      <c r="BJ182" s="18" t="s">
        <v>167</v>
      </c>
      <c r="BK182" s="242">
        <f>ROUND(I182*H182,2)</f>
        <v>0</v>
      </c>
      <c r="BL182" s="18" t="s">
        <v>167</v>
      </c>
      <c r="BM182" s="241" t="s">
        <v>215</v>
      </c>
    </row>
    <row r="183" s="2" customFormat="1">
      <c r="A183" s="39"/>
      <c r="B183" s="40"/>
      <c r="C183" s="41"/>
      <c r="D183" s="243" t="s">
        <v>169</v>
      </c>
      <c r="E183" s="41"/>
      <c r="F183" s="244" t="s">
        <v>213</v>
      </c>
      <c r="G183" s="41"/>
      <c r="H183" s="41"/>
      <c r="I183" s="245"/>
      <c r="J183" s="41"/>
      <c r="K183" s="41"/>
      <c r="L183" s="45"/>
      <c r="M183" s="246"/>
      <c r="N183" s="247"/>
      <c r="O183" s="93"/>
      <c r="P183" s="93"/>
      <c r="Q183" s="93"/>
      <c r="R183" s="93"/>
      <c r="S183" s="93"/>
      <c r="T183" s="94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169</v>
      </c>
      <c r="AU183" s="18" t="s">
        <v>85</v>
      </c>
    </row>
    <row r="184" s="13" customFormat="1">
      <c r="A184" s="13"/>
      <c r="B184" s="248"/>
      <c r="C184" s="249"/>
      <c r="D184" s="243" t="s">
        <v>178</v>
      </c>
      <c r="E184" s="250" t="s">
        <v>1</v>
      </c>
      <c r="F184" s="251" t="s">
        <v>216</v>
      </c>
      <c r="G184" s="249"/>
      <c r="H184" s="252">
        <v>176.90600000000001</v>
      </c>
      <c r="I184" s="253"/>
      <c r="J184" s="249"/>
      <c r="K184" s="249"/>
      <c r="L184" s="254"/>
      <c r="M184" s="255"/>
      <c r="N184" s="256"/>
      <c r="O184" s="256"/>
      <c r="P184" s="256"/>
      <c r="Q184" s="256"/>
      <c r="R184" s="256"/>
      <c r="S184" s="256"/>
      <c r="T184" s="257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8" t="s">
        <v>178</v>
      </c>
      <c r="AU184" s="258" t="s">
        <v>85</v>
      </c>
      <c r="AV184" s="13" t="s">
        <v>85</v>
      </c>
      <c r="AW184" s="13" t="s">
        <v>32</v>
      </c>
      <c r="AX184" s="13" t="s">
        <v>83</v>
      </c>
      <c r="AY184" s="258" t="s">
        <v>161</v>
      </c>
    </row>
    <row r="185" s="2" customFormat="1" ht="16.5" customHeight="1">
      <c r="A185" s="39"/>
      <c r="B185" s="40"/>
      <c r="C185" s="229" t="s">
        <v>217</v>
      </c>
      <c r="D185" s="229" t="s">
        <v>163</v>
      </c>
      <c r="E185" s="230" t="s">
        <v>218</v>
      </c>
      <c r="F185" s="231" t="s">
        <v>219</v>
      </c>
      <c r="G185" s="232" t="s">
        <v>176</v>
      </c>
      <c r="H185" s="233">
        <v>98.281000000000006</v>
      </c>
      <c r="I185" s="234"/>
      <c r="J185" s="235">
        <f>ROUND(I185*H185,2)</f>
        <v>0</v>
      </c>
      <c r="K185" s="236"/>
      <c r="L185" s="45"/>
      <c r="M185" s="237" t="s">
        <v>1</v>
      </c>
      <c r="N185" s="238" t="s">
        <v>43</v>
      </c>
      <c r="O185" s="93"/>
      <c r="P185" s="239">
        <f>O185*H185</f>
        <v>0</v>
      </c>
      <c r="Q185" s="239">
        <v>0</v>
      </c>
      <c r="R185" s="239">
        <f>Q185*H185</f>
        <v>0</v>
      </c>
      <c r="S185" s="239">
        <v>0</v>
      </c>
      <c r="T185" s="240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41" t="s">
        <v>167</v>
      </c>
      <c r="AT185" s="241" t="s">
        <v>163</v>
      </c>
      <c r="AU185" s="241" t="s">
        <v>85</v>
      </c>
      <c r="AY185" s="18" t="s">
        <v>161</v>
      </c>
      <c r="BE185" s="242">
        <f>IF(N185="základní",J185,0)</f>
        <v>0</v>
      </c>
      <c r="BF185" s="242">
        <f>IF(N185="snížená",J185,0)</f>
        <v>0</v>
      </c>
      <c r="BG185" s="242">
        <f>IF(N185="zákl. přenesená",J185,0)</f>
        <v>0</v>
      </c>
      <c r="BH185" s="242">
        <f>IF(N185="sníž. přenesená",J185,0)</f>
        <v>0</v>
      </c>
      <c r="BI185" s="242">
        <f>IF(N185="nulová",J185,0)</f>
        <v>0</v>
      </c>
      <c r="BJ185" s="18" t="s">
        <v>167</v>
      </c>
      <c r="BK185" s="242">
        <f>ROUND(I185*H185,2)</f>
        <v>0</v>
      </c>
      <c r="BL185" s="18" t="s">
        <v>167</v>
      </c>
      <c r="BM185" s="241" t="s">
        <v>220</v>
      </c>
    </row>
    <row r="186" s="2" customFormat="1">
      <c r="A186" s="39"/>
      <c r="B186" s="40"/>
      <c r="C186" s="41"/>
      <c r="D186" s="243" t="s">
        <v>169</v>
      </c>
      <c r="E186" s="41"/>
      <c r="F186" s="244" t="s">
        <v>219</v>
      </c>
      <c r="G186" s="41"/>
      <c r="H186" s="41"/>
      <c r="I186" s="245"/>
      <c r="J186" s="41"/>
      <c r="K186" s="41"/>
      <c r="L186" s="45"/>
      <c r="M186" s="246"/>
      <c r="N186" s="247"/>
      <c r="O186" s="93"/>
      <c r="P186" s="93"/>
      <c r="Q186" s="93"/>
      <c r="R186" s="93"/>
      <c r="S186" s="93"/>
      <c r="T186" s="94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169</v>
      </c>
      <c r="AU186" s="18" t="s">
        <v>85</v>
      </c>
    </row>
    <row r="187" s="13" customFormat="1">
      <c r="A187" s="13"/>
      <c r="B187" s="248"/>
      <c r="C187" s="249"/>
      <c r="D187" s="243" t="s">
        <v>178</v>
      </c>
      <c r="E187" s="250" t="s">
        <v>1</v>
      </c>
      <c r="F187" s="251" t="s">
        <v>221</v>
      </c>
      <c r="G187" s="249"/>
      <c r="H187" s="252">
        <v>98.281000000000006</v>
      </c>
      <c r="I187" s="253"/>
      <c r="J187" s="249"/>
      <c r="K187" s="249"/>
      <c r="L187" s="254"/>
      <c r="M187" s="255"/>
      <c r="N187" s="256"/>
      <c r="O187" s="256"/>
      <c r="P187" s="256"/>
      <c r="Q187" s="256"/>
      <c r="R187" s="256"/>
      <c r="S187" s="256"/>
      <c r="T187" s="257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8" t="s">
        <v>178</v>
      </c>
      <c r="AU187" s="258" t="s">
        <v>85</v>
      </c>
      <c r="AV187" s="13" t="s">
        <v>85</v>
      </c>
      <c r="AW187" s="13" t="s">
        <v>32</v>
      </c>
      <c r="AX187" s="13" t="s">
        <v>83</v>
      </c>
      <c r="AY187" s="258" t="s">
        <v>161</v>
      </c>
    </row>
    <row r="188" s="2" customFormat="1" ht="33" customHeight="1">
      <c r="A188" s="39"/>
      <c r="B188" s="40"/>
      <c r="C188" s="229" t="s">
        <v>222</v>
      </c>
      <c r="D188" s="229" t="s">
        <v>163</v>
      </c>
      <c r="E188" s="230" t="s">
        <v>223</v>
      </c>
      <c r="F188" s="231" t="s">
        <v>224</v>
      </c>
      <c r="G188" s="232" t="s">
        <v>176</v>
      </c>
      <c r="H188" s="233">
        <v>71.346000000000004</v>
      </c>
      <c r="I188" s="234"/>
      <c r="J188" s="235">
        <f>ROUND(I188*H188,2)</f>
        <v>0</v>
      </c>
      <c r="K188" s="236"/>
      <c r="L188" s="45"/>
      <c r="M188" s="237" t="s">
        <v>1</v>
      </c>
      <c r="N188" s="238" t="s">
        <v>43</v>
      </c>
      <c r="O188" s="93"/>
      <c r="P188" s="239">
        <f>O188*H188</f>
        <v>0</v>
      </c>
      <c r="Q188" s="239">
        <v>0</v>
      </c>
      <c r="R188" s="239">
        <f>Q188*H188</f>
        <v>0</v>
      </c>
      <c r="S188" s="239">
        <v>0</v>
      </c>
      <c r="T188" s="240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41" t="s">
        <v>167</v>
      </c>
      <c r="AT188" s="241" t="s">
        <v>163</v>
      </c>
      <c r="AU188" s="241" t="s">
        <v>85</v>
      </c>
      <c r="AY188" s="18" t="s">
        <v>161</v>
      </c>
      <c r="BE188" s="242">
        <f>IF(N188="základní",J188,0)</f>
        <v>0</v>
      </c>
      <c r="BF188" s="242">
        <f>IF(N188="snížená",J188,0)</f>
        <v>0</v>
      </c>
      <c r="BG188" s="242">
        <f>IF(N188="zákl. přenesená",J188,0)</f>
        <v>0</v>
      </c>
      <c r="BH188" s="242">
        <f>IF(N188="sníž. přenesená",J188,0)</f>
        <v>0</v>
      </c>
      <c r="BI188" s="242">
        <f>IF(N188="nulová",J188,0)</f>
        <v>0</v>
      </c>
      <c r="BJ188" s="18" t="s">
        <v>167</v>
      </c>
      <c r="BK188" s="242">
        <f>ROUND(I188*H188,2)</f>
        <v>0</v>
      </c>
      <c r="BL188" s="18" t="s">
        <v>167</v>
      </c>
      <c r="BM188" s="241" t="s">
        <v>225</v>
      </c>
    </row>
    <row r="189" s="2" customFormat="1">
      <c r="A189" s="39"/>
      <c r="B189" s="40"/>
      <c r="C189" s="41"/>
      <c r="D189" s="243" t="s">
        <v>169</v>
      </c>
      <c r="E189" s="41"/>
      <c r="F189" s="244" t="s">
        <v>224</v>
      </c>
      <c r="G189" s="41"/>
      <c r="H189" s="41"/>
      <c r="I189" s="245"/>
      <c r="J189" s="41"/>
      <c r="K189" s="41"/>
      <c r="L189" s="45"/>
      <c r="M189" s="246"/>
      <c r="N189" s="247"/>
      <c r="O189" s="93"/>
      <c r="P189" s="93"/>
      <c r="Q189" s="93"/>
      <c r="R189" s="93"/>
      <c r="S189" s="93"/>
      <c r="T189" s="94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169</v>
      </c>
      <c r="AU189" s="18" t="s">
        <v>85</v>
      </c>
    </row>
    <row r="190" s="13" customFormat="1">
      <c r="A190" s="13"/>
      <c r="B190" s="248"/>
      <c r="C190" s="249"/>
      <c r="D190" s="243" t="s">
        <v>178</v>
      </c>
      <c r="E190" s="250" t="s">
        <v>1</v>
      </c>
      <c r="F190" s="251" t="s">
        <v>187</v>
      </c>
      <c r="G190" s="249"/>
      <c r="H190" s="252">
        <v>71.346000000000004</v>
      </c>
      <c r="I190" s="253"/>
      <c r="J190" s="249"/>
      <c r="K190" s="249"/>
      <c r="L190" s="254"/>
      <c r="M190" s="255"/>
      <c r="N190" s="256"/>
      <c r="O190" s="256"/>
      <c r="P190" s="256"/>
      <c r="Q190" s="256"/>
      <c r="R190" s="256"/>
      <c r="S190" s="256"/>
      <c r="T190" s="257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8" t="s">
        <v>178</v>
      </c>
      <c r="AU190" s="258" t="s">
        <v>85</v>
      </c>
      <c r="AV190" s="13" t="s">
        <v>85</v>
      </c>
      <c r="AW190" s="13" t="s">
        <v>32</v>
      </c>
      <c r="AX190" s="13" t="s">
        <v>76</v>
      </c>
      <c r="AY190" s="258" t="s">
        <v>161</v>
      </c>
    </row>
    <row r="191" s="14" customFormat="1">
      <c r="A191" s="14"/>
      <c r="B191" s="259"/>
      <c r="C191" s="260"/>
      <c r="D191" s="243" t="s">
        <v>178</v>
      </c>
      <c r="E191" s="261" t="s">
        <v>1</v>
      </c>
      <c r="F191" s="262" t="s">
        <v>188</v>
      </c>
      <c r="G191" s="260"/>
      <c r="H191" s="263">
        <v>71.346000000000004</v>
      </c>
      <c r="I191" s="264"/>
      <c r="J191" s="260"/>
      <c r="K191" s="260"/>
      <c r="L191" s="265"/>
      <c r="M191" s="266"/>
      <c r="N191" s="267"/>
      <c r="O191" s="267"/>
      <c r="P191" s="267"/>
      <c r="Q191" s="267"/>
      <c r="R191" s="267"/>
      <c r="S191" s="267"/>
      <c r="T191" s="268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69" t="s">
        <v>178</v>
      </c>
      <c r="AU191" s="269" t="s">
        <v>85</v>
      </c>
      <c r="AV191" s="14" t="s">
        <v>173</v>
      </c>
      <c r="AW191" s="14" t="s">
        <v>32</v>
      </c>
      <c r="AX191" s="14" t="s">
        <v>83</v>
      </c>
      <c r="AY191" s="269" t="s">
        <v>161</v>
      </c>
    </row>
    <row r="192" s="2" customFormat="1" ht="16.5" customHeight="1">
      <c r="A192" s="39"/>
      <c r="B192" s="40"/>
      <c r="C192" s="281" t="s">
        <v>226</v>
      </c>
      <c r="D192" s="281" t="s">
        <v>227</v>
      </c>
      <c r="E192" s="282" t="s">
        <v>228</v>
      </c>
      <c r="F192" s="283" t="s">
        <v>229</v>
      </c>
      <c r="G192" s="284" t="s">
        <v>214</v>
      </c>
      <c r="H192" s="285">
        <v>142.69999999999999</v>
      </c>
      <c r="I192" s="286"/>
      <c r="J192" s="287">
        <f>ROUND(I192*H192,2)</f>
        <v>0</v>
      </c>
      <c r="K192" s="288"/>
      <c r="L192" s="289"/>
      <c r="M192" s="290" t="s">
        <v>1</v>
      </c>
      <c r="N192" s="291" t="s">
        <v>43</v>
      </c>
      <c r="O192" s="93"/>
      <c r="P192" s="239">
        <f>O192*H192</f>
        <v>0</v>
      </c>
      <c r="Q192" s="239">
        <v>1</v>
      </c>
      <c r="R192" s="239">
        <f>Q192*H192</f>
        <v>142.69999999999999</v>
      </c>
      <c r="S192" s="239">
        <v>0</v>
      </c>
      <c r="T192" s="240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41" t="s">
        <v>206</v>
      </c>
      <c r="AT192" s="241" t="s">
        <v>227</v>
      </c>
      <c r="AU192" s="241" t="s">
        <v>85</v>
      </c>
      <c r="AY192" s="18" t="s">
        <v>161</v>
      </c>
      <c r="BE192" s="242">
        <f>IF(N192="základní",J192,0)</f>
        <v>0</v>
      </c>
      <c r="BF192" s="242">
        <f>IF(N192="snížená",J192,0)</f>
        <v>0</v>
      </c>
      <c r="BG192" s="242">
        <f>IF(N192="zákl. přenesená",J192,0)</f>
        <v>0</v>
      </c>
      <c r="BH192" s="242">
        <f>IF(N192="sníž. přenesená",J192,0)</f>
        <v>0</v>
      </c>
      <c r="BI192" s="242">
        <f>IF(N192="nulová",J192,0)</f>
        <v>0</v>
      </c>
      <c r="BJ192" s="18" t="s">
        <v>167</v>
      </c>
      <c r="BK192" s="242">
        <f>ROUND(I192*H192,2)</f>
        <v>0</v>
      </c>
      <c r="BL192" s="18" t="s">
        <v>167</v>
      </c>
      <c r="BM192" s="241" t="s">
        <v>230</v>
      </c>
    </row>
    <row r="193" s="2" customFormat="1">
      <c r="A193" s="39"/>
      <c r="B193" s="40"/>
      <c r="C193" s="41"/>
      <c r="D193" s="243" t="s">
        <v>169</v>
      </c>
      <c r="E193" s="41"/>
      <c r="F193" s="244" t="s">
        <v>229</v>
      </c>
      <c r="G193" s="41"/>
      <c r="H193" s="41"/>
      <c r="I193" s="245"/>
      <c r="J193" s="41"/>
      <c r="K193" s="41"/>
      <c r="L193" s="45"/>
      <c r="M193" s="246"/>
      <c r="N193" s="247"/>
      <c r="O193" s="93"/>
      <c r="P193" s="93"/>
      <c r="Q193" s="93"/>
      <c r="R193" s="93"/>
      <c r="S193" s="93"/>
      <c r="T193" s="94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169</v>
      </c>
      <c r="AU193" s="18" t="s">
        <v>85</v>
      </c>
    </row>
    <row r="194" s="13" customFormat="1">
      <c r="A194" s="13"/>
      <c r="B194" s="248"/>
      <c r="C194" s="249"/>
      <c r="D194" s="243" t="s">
        <v>178</v>
      </c>
      <c r="E194" s="250" t="s">
        <v>1</v>
      </c>
      <c r="F194" s="251" t="s">
        <v>231</v>
      </c>
      <c r="G194" s="249"/>
      <c r="H194" s="252">
        <v>142.69999999999999</v>
      </c>
      <c r="I194" s="253"/>
      <c r="J194" s="249"/>
      <c r="K194" s="249"/>
      <c r="L194" s="254"/>
      <c r="M194" s="255"/>
      <c r="N194" s="256"/>
      <c r="O194" s="256"/>
      <c r="P194" s="256"/>
      <c r="Q194" s="256"/>
      <c r="R194" s="256"/>
      <c r="S194" s="256"/>
      <c r="T194" s="257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8" t="s">
        <v>178</v>
      </c>
      <c r="AU194" s="258" t="s">
        <v>85</v>
      </c>
      <c r="AV194" s="13" t="s">
        <v>85</v>
      </c>
      <c r="AW194" s="13" t="s">
        <v>32</v>
      </c>
      <c r="AX194" s="13" t="s">
        <v>83</v>
      </c>
      <c r="AY194" s="258" t="s">
        <v>161</v>
      </c>
    </row>
    <row r="195" s="2" customFormat="1" ht="24.15" customHeight="1">
      <c r="A195" s="39"/>
      <c r="B195" s="40"/>
      <c r="C195" s="229" t="s">
        <v>232</v>
      </c>
      <c r="D195" s="229" t="s">
        <v>163</v>
      </c>
      <c r="E195" s="230" t="s">
        <v>233</v>
      </c>
      <c r="F195" s="231" t="s">
        <v>234</v>
      </c>
      <c r="G195" s="232" t="s">
        <v>176</v>
      </c>
      <c r="H195" s="233">
        <v>61.299999999999997</v>
      </c>
      <c r="I195" s="234"/>
      <c r="J195" s="235">
        <f>ROUND(I195*H195,2)</f>
        <v>0</v>
      </c>
      <c r="K195" s="236"/>
      <c r="L195" s="45"/>
      <c r="M195" s="237" t="s">
        <v>1</v>
      </c>
      <c r="N195" s="238" t="s">
        <v>43</v>
      </c>
      <c r="O195" s="93"/>
      <c r="P195" s="239">
        <f>O195*H195</f>
        <v>0</v>
      </c>
      <c r="Q195" s="239">
        <v>0</v>
      </c>
      <c r="R195" s="239">
        <f>Q195*H195</f>
        <v>0</v>
      </c>
      <c r="S195" s="239">
        <v>0</v>
      </c>
      <c r="T195" s="240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41" t="s">
        <v>167</v>
      </c>
      <c r="AT195" s="241" t="s">
        <v>163</v>
      </c>
      <c r="AU195" s="241" t="s">
        <v>85</v>
      </c>
      <c r="AY195" s="18" t="s">
        <v>161</v>
      </c>
      <c r="BE195" s="242">
        <f>IF(N195="základní",J195,0)</f>
        <v>0</v>
      </c>
      <c r="BF195" s="242">
        <f>IF(N195="snížená",J195,0)</f>
        <v>0</v>
      </c>
      <c r="BG195" s="242">
        <f>IF(N195="zákl. přenesená",J195,0)</f>
        <v>0</v>
      </c>
      <c r="BH195" s="242">
        <f>IF(N195="sníž. přenesená",J195,0)</f>
        <v>0</v>
      </c>
      <c r="BI195" s="242">
        <f>IF(N195="nulová",J195,0)</f>
        <v>0</v>
      </c>
      <c r="BJ195" s="18" t="s">
        <v>167</v>
      </c>
      <c r="BK195" s="242">
        <f>ROUND(I195*H195,2)</f>
        <v>0</v>
      </c>
      <c r="BL195" s="18" t="s">
        <v>167</v>
      </c>
      <c r="BM195" s="241" t="s">
        <v>235</v>
      </c>
    </row>
    <row r="196" s="2" customFormat="1">
      <c r="A196" s="39"/>
      <c r="B196" s="40"/>
      <c r="C196" s="41"/>
      <c r="D196" s="243" t="s">
        <v>169</v>
      </c>
      <c r="E196" s="41"/>
      <c r="F196" s="244" t="s">
        <v>234</v>
      </c>
      <c r="G196" s="41"/>
      <c r="H196" s="41"/>
      <c r="I196" s="245"/>
      <c r="J196" s="41"/>
      <c r="K196" s="41"/>
      <c r="L196" s="45"/>
      <c r="M196" s="246"/>
      <c r="N196" s="247"/>
      <c r="O196" s="93"/>
      <c r="P196" s="93"/>
      <c r="Q196" s="93"/>
      <c r="R196" s="93"/>
      <c r="S196" s="93"/>
      <c r="T196" s="94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169</v>
      </c>
      <c r="AU196" s="18" t="s">
        <v>85</v>
      </c>
    </row>
    <row r="197" s="13" customFormat="1">
      <c r="A197" s="13"/>
      <c r="B197" s="248"/>
      <c r="C197" s="249"/>
      <c r="D197" s="243" t="s">
        <v>178</v>
      </c>
      <c r="E197" s="250" t="s">
        <v>1</v>
      </c>
      <c r="F197" s="251" t="s">
        <v>236</v>
      </c>
      <c r="G197" s="249"/>
      <c r="H197" s="252">
        <v>61.299999999999997</v>
      </c>
      <c r="I197" s="253"/>
      <c r="J197" s="249"/>
      <c r="K197" s="249"/>
      <c r="L197" s="254"/>
      <c r="M197" s="255"/>
      <c r="N197" s="256"/>
      <c r="O197" s="256"/>
      <c r="P197" s="256"/>
      <c r="Q197" s="256"/>
      <c r="R197" s="256"/>
      <c r="S197" s="256"/>
      <c r="T197" s="257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8" t="s">
        <v>178</v>
      </c>
      <c r="AU197" s="258" t="s">
        <v>85</v>
      </c>
      <c r="AV197" s="13" t="s">
        <v>85</v>
      </c>
      <c r="AW197" s="13" t="s">
        <v>32</v>
      </c>
      <c r="AX197" s="13" t="s">
        <v>83</v>
      </c>
      <c r="AY197" s="258" t="s">
        <v>161</v>
      </c>
    </row>
    <row r="198" s="2" customFormat="1" ht="33" customHeight="1">
      <c r="A198" s="39"/>
      <c r="B198" s="40"/>
      <c r="C198" s="229" t="s">
        <v>237</v>
      </c>
      <c r="D198" s="229" t="s">
        <v>163</v>
      </c>
      <c r="E198" s="230" t="s">
        <v>238</v>
      </c>
      <c r="F198" s="231" t="s">
        <v>239</v>
      </c>
      <c r="G198" s="232" t="s">
        <v>176</v>
      </c>
      <c r="H198" s="233">
        <v>11.087999999999999</v>
      </c>
      <c r="I198" s="234"/>
      <c r="J198" s="235">
        <f>ROUND(I198*H198,2)</f>
        <v>0</v>
      </c>
      <c r="K198" s="236"/>
      <c r="L198" s="45"/>
      <c r="M198" s="237" t="s">
        <v>1</v>
      </c>
      <c r="N198" s="238" t="s">
        <v>43</v>
      </c>
      <c r="O198" s="93"/>
      <c r="P198" s="239">
        <f>O198*H198</f>
        <v>0</v>
      </c>
      <c r="Q198" s="239">
        <v>0</v>
      </c>
      <c r="R198" s="239">
        <f>Q198*H198</f>
        <v>0</v>
      </c>
      <c r="S198" s="239">
        <v>0</v>
      </c>
      <c r="T198" s="240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41" t="s">
        <v>167</v>
      </c>
      <c r="AT198" s="241" t="s">
        <v>163</v>
      </c>
      <c r="AU198" s="241" t="s">
        <v>85</v>
      </c>
      <c r="AY198" s="18" t="s">
        <v>161</v>
      </c>
      <c r="BE198" s="242">
        <f>IF(N198="základní",J198,0)</f>
        <v>0</v>
      </c>
      <c r="BF198" s="242">
        <f>IF(N198="snížená",J198,0)</f>
        <v>0</v>
      </c>
      <c r="BG198" s="242">
        <f>IF(N198="zákl. přenesená",J198,0)</f>
        <v>0</v>
      </c>
      <c r="BH198" s="242">
        <f>IF(N198="sníž. přenesená",J198,0)</f>
        <v>0</v>
      </c>
      <c r="BI198" s="242">
        <f>IF(N198="nulová",J198,0)</f>
        <v>0</v>
      </c>
      <c r="BJ198" s="18" t="s">
        <v>167</v>
      </c>
      <c r="BK198" s="242">
        <f>ROUND(I198*H198,2)</f>
        <v>0</v>
      </c>
      <c r="BL198" s="18" t="s">
        <v>167</v>
      </c>
      <c r="BM198" s="241" t="s">
        <v>240</v>
      </c>
    </row>
    <row r="199" s="2" customFormat="1">
      <c r="A199" s="39"/>
      <c r="B199" s="40"/>
      <c r="C199" s="41"/>
      <c r="D199" s="243" t="s">
        <v>169</v>
      </c>
      <c r="E199" s="41"/>
      <c r="F199" s="244" t="s">
        <v>239</v>
      </c>
      <c r="G199" s="41"/>
      <c r="H199" s="41"/>
      <c r="I199" s="245"/>
      <c r="J199" s="41"/>
      <c r="K199" s="41"/>
      <c r="L199" s="45"/>
      <c r="M199" s="246"/>
      <c r="N199" s="247"/>
      <c r="O199" s="93"/>
      <c r="P199" s="93"/>
      <c r="Q199" s="93"/>
      <c r="R199" s="93"/>
      <c r="S199" s="93"/>
      <c r="T199" s="94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169</v>
      </c>
      <c r="AU199" s="18" t="s">
        <v>85</v>
      </c>
    </row>
    <row r="200" s="13" customFormat="1">
      <c r="A200" s="13"/>
      <c r="B200" s="248"/>
      <c r="C200" s="249"/>
      <c r="D200" s="243" t="s">
        <v>178</v>
      </c>
      <c r="E200" s="250" t="s">
        <v>1</v>
      </c>
      <c r="F200" s="251" t="s">
        <v>241</v>
      </c>
      <c r="G200" s="249"/>
      <c r="H200" s="252">
        <v>11.087999999999999</v>
      </c>
      <c r="I200" s="253"/>
      <c r="J200" s="249"/>
      <c r="K200" s="249"/>
      <c r="L200" s="254"/>
      <c r="M200" s="255"/>
      <c r="N200" s="256"/>
      <c r="O200" s="256"/>
      <c r="P200" s="256"/>
      <c r="Q200" s="256"/>
      <c r="R200" s="256"/>
      <c r="S200" s="256"/>
      <c r="T200" s="257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58" t="s">
        <v>178</v>
      </c>
      <c r="AU200" s="258" t="s">
        <v>85</v>
      </c>
      <c r="AV200" s="13" t="s">
        <v>85</v>
      </c>
      <c r="AW200" s="13" t="s">
        <v>32</v>
      </c>
      <c r="AX200" s="13" t="s">
        <v>83</v>
      </c>
      <c r="AY200" s="258" t="s">
        <v>161</v>
      </c>
    </row>
    <row r="201" s="12" customFormat="1" ht="22.8" customHeight="1">
      <c r="A201" s="12"/>
      <c r="B201" s="213"/>
      <c r="C201" s="214"/>
      <c r="D201" s="215" t="s">
        <v>75</v>
      </c>
      <c r="E201" s="227" t="s">
        <v>85</v>
      </c>
      <c r="F201" s="227" t="s">
        <v>242</v>
      </c>
      <c r="G201" s="214"/>
      <c r="H201" s="214"/>
      <c r="I201" s="217"/>
      <c r="J201" s="228">
        <f>BK201</f>
        <v>0</v>
      </c>
      <c r="K201" s="214"/>
      <c r="L201" s="219"/>
      <c r="M201" s="220"/>
      <c r="N201" s="221"/>
      <c r="O201" s="221"/>
      <c r="P201" s="222">
        <f>SUM(P202:P204)</f>
        <v>0</v>
      </c>
      <c r="Q201" s="221"/>
      <c r="R201" s="222">
        <f>SUM(R202:R204)</f>
        <v>6.1319999999999997</v>
      </c>
      <c r="S201" s="221"/>
      <c r="T201" s="223">
        <f>SUM(T202:T204)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24" t="s">
        <v>83</v>
      </c>
      <c r="AT201" s="225" t="s">
        <v>75</v>
      </c>
      <c r="AU201" s="225" t="s">
        <v>83</v>
      </c>
      <c r="AY201" s="224" t="s">
        <v>161</v>
      </c>
      <c r="BK201" s="226">
        <f>SUM(BK202:BK204)</f>
        <v>0</v>
      </c>
    </row>
    <row r="202" s="2" customFormat="1" ht="44.25" customHeight="1">
      <c r="A202" s="39"/>
      <c r="B202" s="40"/>
      <c r="C202" s="229" t="s">
        <v>8</v>
      </c>
      <c r="D202" s="229" t="s">
        <v>163</v>
      </c>
      <c r="E202" s="230" t="s">
        <v>243</v>
      </c>
      <c r="F202" s="231" t="s">
        <v>244</v>
      </c>
      <c r="G202" s="232" t="s">
        <v>166</v>
      </c>
      <c r="H202" s="233">
        <v>30</v>
      </c>
      <c r="I202" s="234"/>
      <c r="J202" s="235">
        <f>ROUND(I202*H202,2)</f>
        <v>0</v>
      </c>
      <c r="K202" s="236"/>
      <c r="L202" s="45"/>
      <c r="M202" s="237" t="s">
        <v>1</v>
      </c>
      <c r="N202" s="238" t="s">
        <v>43</v>
      </c>
      <c r="O202" s="93"/>
      <c r="P202" s="239">
        <f>O202*H202</f>
        <v>0</v>
      </c>
      <c r="Q202" s="239">
        <v>0.2044</v>
      </c>
      <c r="R202" s="239">
        <f>Q202*H202</f>
        <v>6.1319999999999997</v>
      </c>
      <c r="S202" s="239">
        <v>0</v>
      </c>
      <c r="T202" s="240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41" t="s">
        <v>167</v>
      </c>
      <c r="AT202" s="241" t="s">
        <v>163</v>
      </c>
      <c r="AU202" s="241" t="s">
        <v>85</v>
      </c>
      <c r="AY202" s="18" t="s">
        <v>161</v>
      </c>
      <c r="BE202" s="242">
        <f>IF(N202="základní",J202,0)</f>
        <v>0</v>
      </c>
      <c r="BF202" s="242">
        <f>IF(N202="snížená",J202,0)</f>
        <v>0</v>
      </c>
      <c r="BG202" s="242">
        <f>IF(N202="zákl. přenesená",J202,0)</f>
        <v>0</v>
      </c>
      <c r="BH202" s="242">
        <f>IF(N202="sníž. přenesená",J202,0)</f>
        <v>0</v>
      </c>
      <c r="BI202" s="242">
        <f>IF(N202="nulová",J202,0)</f>
        <v>0</v>
      </c>
      <c r="BJ202" s="18" t="s">
        <v>167</v>
      </c>
      <c r="BK202" s="242">
        <f>ROUND(I202*H202,2)</f>
        <v>0</v>
      </c>
      <c r="BL202" s="18" t="s">
        <v>167</v>
      </c>
      <c r="BM202" s="241" t="s">
        <v>245</v>
      </c>
    </row>
    <row r="203" s="2" customFormat="1">
      <c r="A203" s="39"/>
      <c r="B203" s="40"/>
      <c r="C203" s="41"/>
      <c r="D203" s="243" t="s">
        <v>169</v>
      </c>
      <c r="E203" s="41"/>
      <c r="F203" s="244" t="s">
        <v>244</v>
      </c>
      <c r="G203" s="41"/>
      <c r="H203" s="41"/>
      <c r="I203" s="245"/>
      <c r="J203" s="41"/>
      <c r="K203" s="41"/>
      <c r="L203" s="45"/>
      <c r="M203" s="246"/>
      <c r="N203" s="247"/>
      <c r="O203" s="93"/>
      <c r="P203" s="93"/>
      <c r="Q203" s="93"/>
      <c r="R203" s="93"/>
      <c r="S203" s="93"/>
      <c r="T203" s="94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169</v>
      </c>
      <c r="AU203" s="18" t="s">
        <v>85</v>
      </c>
    </row>
    <row r="204" s="13" customFormat="1">
      <c r="A204" s="13"/>
      <c r="B204" s="248"/>
      <c r="C204" s="249"/>
      <c r="D204" s="243" t="s">
        <v>178</v>
      </c>
      <c r="E204" s="250" t="s">
        <v>1</v>
      </c>
      <c r="F204" s="251" t="s">
        <v>246</v>
      </c>
      <c r="G204" s="249"/>
      <c r="H204" s="252">
        <v>30</v>
      </c>
      <c r="I204" s="253"/>
      <c r="J204" s="249"/>
      <c r="K204" s="249"/>
      <c r="L204" s="254"/>
      <c r="M204" s="255"/>
      <c r="N204" s="256"/>
      <c r="O204" s="256"/>
      <c r="P204" s="256"/>
      <c r="Q204" s="256"/>
      <c r="R204" s="256"/>
      <c r="S204" s="256"/>
      <c r="T204" s="257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8" t="s">
        <v>178</v>
      </c>
      <c r="AU204" s="258" t="s">
        <v>85</v>
      </c>
      <c r="AV204" s="13" t="s">
        <v>85</v>
      </c>
      <c r="AW204" s="13" t="s">
        <v>32</v>
      </c>
      <c r="AX204" s="13" t="s">
        <v>83</v>
      </c>
      <c r="AY204" s="258" t="s">
        <v>161</v>
      </c>
    </row>
    <row r="205" s="12" customFormat="1" ht="22.8" customHeight="1">
      <c r="A205" s="12"/>
      <c r="B205" s="213"/>
      <c r="C205" s="214"/>
      <c r="D205" s="215" t="s">
        <v>75</v>
      </c>
      <c r="E205" s="227" t="s">
        <v>173</v>
      </c>
      <c r="F205" s="227" t="s">
        <v>247</v>
      </c>
      <c r="G205" s="214"/>
      <c r="H205" s="214"/>
      <c r="I205" s="217"/>
      <c r="J205" s="228">
        <f>BK205</f>
        <v>0</v>
      </c>
      <c r="K205" s="214"/>
      <c r="L205" s="219"/>
      <c r="M205" s="220"/>
      <c r="N205" s="221"/>
      <c r="O205" s="221"/>
      <c r="P205" s="222">
        <f>SUM(P206:P236)</f>
        <v>0</v>
      </c>
      <c r="Q205" s="221"/>
      <c r="R205" s="222">
        <f>SUM(R206:R236)</f>
        <v>5.7892083400000001</v>
      </c>
      <c r="S205" s="221"/>
      <c r="T205" s="223">
        <f>SUM(T206:T236)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24" t="s">
        <v>83</v>
      </c>
      <c r="AT205" s="225" t="s">
        <v>75</v>
      </c>
      <c r="AU205" s="225" t="s">
        <v>83</v>
      </c>
      <c r="AY205" s="224" t="s">
        <v>161</v>
      </c>
      <c r="BK205" s="226">
        <f>SUM(BK206:BK236)</f>
        <v>0</v>
      </c>
    </row>
    <row r="206" s="2" customFormat="1" ht="24.15" customHeight="1">
      <c r="A206" s="39"/>
      <c r="B206" s="40"/>
      <c r="C206" s="229" t="s">
        <v>248</v>
      </c>
      <c r="D206" s="229" t="s">
        <v>163</v>
      </c>
      <c r="E206" s="230" t="s">
        <v>249</v>
      </c>
      <c r="F206" s="231" t="s">
        <v>250</v>
      </c>
      <c r="G206" s="232" t="s">
        <v>176</v>
      </c>
      <c r="H206" s="233">
        <v>0.55000000000000004</v>
      </c>
      <c r="I206" s="234"/>
      <c r="J206" s="235">
        <f>ROUND(I206*H206,2)</f>
        <v>0</v>
      </c>
      <c r="K206" s="236"/>
      <c r="L206" s="45"/>
      <c r="M206" s="237" t="s">
        <v>1</v>
      </c>
      <c r="N206" s="238" t="s">
        <v>43</v>
      </c>
      <c r="O206" s="93"/>
      <c r="P206" s="239">
        <f>O206*H206</f>
        <v>0</v>
      </c>
      <c r="Q206" s="239">
        <v>1.8775</v>
      </c>
      <c r="R206" s="239">
        <f>Q206*H206</f>
        <v>1.0326250000000001</v>
      </c>
      <c r="S206" s="239">
        <v>0</v>
      </c>
      <c r="T206" s="240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41" t="s">
        <v>167</v>
      </c>
      <c r="AT206" s="241" t="s">
        <v>163</v>
      </c>
      <c r="AU206" s="241" t="s">
        <v>85</v>
      </c>
      <c r="AY206" s="18" t="s">
        <v>161</v>
      </c>
      <c r="BE206" s="242">
        <f>IF(N206="základní",J206,0)</f>
        <v>0</v>
      </c>
      <c r="BF206" s="242">
        <f>IF(N206="snížená",J206,0)</f>
        <v>0</v>
      </c>
      <c r="BG206" s="242">
        <f>IF(N206="zákl. přenesená",J206,0)</f>
        <v>0</v>
      </c>
      <c r="BH206" s="242">
        <f>IF(N206="sníž. přenesená",J206,0)</f>
        <v>0</v>
      </c>
      <c r="BI206" s="242">
        <f>IF(N206="nulová",J206,0)</f>
        <v>0</v>
      </c>
      <c r="BJ206" s="18" t="s">
        <v>167</v>
      </c>
      <c r="BK206" s="242">
        <f>ROUND(I206*H206,2)</f>
        <v>0</v>
      </c>
      <c r="BL206" s="18" t="s">
        <v>167</v>
      </c>
      <c r="BM206" s="241" t="s">
        <v>251</v>
      </c>
    </row>
    <row r="207" s="2" customFormat="1">
      <c r="A207" s="39"/>
      <c r="B207" s="40"/>
      <c r="C207" s="41"/>
      <c r="D207" s="243" t="s">
        <v>169</v>
      </c>
      <c r="E207" s="41"/>
      <c r="F207" s="244" t="s">
        <v>250</v>
      </c>
      <c r="G207" s="41"/>
      <c r="H207" s="41"/>
      <c r="I207" s="245"/>
      <c r="J207" s="41"/>
      <c r="K207" s="41"/>
      <c r="L207" s="45"/>
      <c r="M207" s="246"/>
      <c r="N207" s="247"/>
      <c r="O207" s="93"/>
      <c r="P207" s="93"/>
      <c r="Q207" s="93"/>
      <c r="R207" s="93"/>
      <c r="S207" s="93"/>
      <c r="T207" s="94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169</v>
      </c>
      <c r="AU207" s="18" t="s">
        <v>85</v>
      </c>
    </row>
    <row r="208" s="2" customFormat="1" ht="24.15" customHeight="1">
      <c r="A208" s="39"/>
      <c r="B208" s="40"/>
      <c r="C208" s="229" t="s">
        <v>252</v>
      </c>
      <c r="D208" s="229" t="s">
        <v>163</v>
      </c>
      <c r="E208" s="230" t="s">
        <v>253</v>
      </c>
      <c r="F208" s="231" t="s">
        <v>254</v>
      </c>
      <c r="G208" s="232" t="s">
        <v>176</v>
      </c>
      <c r="H208" s="233">
        <v>0.84399999999999997</v>
      </c>
      <c r="I208" s="234"/>
      <c r="J208" s="235">
        <f>ROUND(I208*H208,2)</f>
        <v>0</v>
      </c>
      <c r="K208" s="236"/>
      <c r="L208" s="45"/>
      <c r="M208" s="237" t="s">
        <v>1</v>
      </c>
      <c r="N208" s="238" t="s">
        <v>43</v>
      </c>
      <c r="O208" s="93"/>
      <c r="P208" s="239">
        <f>O208*H208</f>
        <v>0</v>
      </c>
      <c r="Q208" s="239">
        <v>2.2284000000000002</v>
      </c>
      <c r="R208" s="239">
        <f>Q208*H208</f>
        <v>1.8807696</v>
      </c>
      <c r="S208" s="239">
        <v>0</v>
      </c>
      <c r="T208" s="240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41" t="s">
        <v>167</v>
      </c>
      <c r="AT208" s="241" t="s">
        <v>163</v>
      </c>
      <c r="AU208" s="241" t="s">
        <v>85</v>
      </c>
      <c r="AY208" s="18" t="s">
        <v>161</v>
      </c>
      <c r="BE208" s="242">
        <f>IF(N208="základní",J208,0)</f>
        <v>0</v>
      </c>
      <c r="BF208" s="242">
        <f>IF(N208="snížená",J208,0)</f>
        <v>0</v>
      </c>
      <c r="BG208" s="242">
        <f>IF(N208="zákl. přenesená",J208,0)</f>
        <v>0</v>
      </c>
      <c r="BH208" s="242">
        <f>IF(N208="sníž. přenesená",J208,0)</f>
        <v>0</v>
      </c>
      <c r="BI208" s="242">
        <f>IF(N208="nulová",J208,0)</f>
        <v>0</v>
      </c>
      <c r="BJ208" s="18" t="s">
        <v>167</v>
      </c>
      <c r="BK208" s="242">
        <f>ROUND(I208*H208,2)</f>
        <v>0</v>
      </c>
      <c r="BL208" s="18" t="s">
        <v>167</v>
      </c>
      <c r="BM208" s="241" t="s">
        <v>255</v>
      </c>
    </row>
    <row r="209" s="2" customFormat="1">
      <c r="A209" s="39"/>
      <c r="B209" s="40"/>
      <c r="C209" s="41"/>
      <c r="D209" s="243" t="s">
        <v>169</v>
      </c>
      <c r="E209" s="41"/>
      <c r="F209" s="244" t="s">
        <v>254</v>
      </c>
      <c r="G209" s="41"/>
      <c r="H209" s="41"/>
      <c r="I209" s="245"/>
      <c r="J209" s="41"/>
      <c r="K209" s="41"/>
      <c r="L209" s="45"/>
      <c r="M209" s="246"/>
      <c r="N209" s="247"/>
      <c r="O209" s="93"/>
      <c r="P209" s="93"/>
      <c r="Q209" s="93"/>
      <c r="R209" s="93"/>
      <c r="S209" s="93"/>
      <c r="T209" s="94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169</v>
      </c>
      <c r="AU209" s="18" t="s">
        <v>85</v>
      </c>
    </row>
    <row r="210" s="13" customFormat="1">
      <c r="A210" s="13"/>
      <c r="B210" s="248"/>
      <c r="C210" s="249"/>
      <c r="D210" s="243" t="s">
        <v>178</v>
      </c>
      <c r="E210" s="250" t="s">
        <v>1</v>
      </c>
      <c r="F210" s="251" t="s">
        <v>256</v>
      </c>
      <c r="G210" s="249"/>
      <c r="H210" s="252">
        <v>0.84399999999999997</v>
      </c>
      <c r="I210" s="253"/>
      <c r="J210" s="249"/>
      <c r="K210" s="249"/>
      <c r="L210" s="254"/>
      <c r="M210" s="255"/>
      <c r="N210" s="256"/>
      <c r="O210" s="256"/>
      <c r="P210" s="256"/>
      <c r="Q210" s="256"/>
      <c r="R210" s="256"/>
      <c r="S210" s="256"/>
      <c r="T210" s="257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8" t="s">
        <v>178</v>
      </c>
      <c r="AU210" s="258" t="s">
        <v>85</v>
      </c>
      <c r="AV210" s="13" t="s">
        <v>85</v>
      </c>
      <c r="AW210" s="13" t="s">
        <v>32</v>
      </c>
      <c r="AX210" s="13" t="s">
        <v>83</v>
      </c>
      <c r="AY210" s="258" t="s">
        <v>161</v>
      </c>
    </row>
    <row r="211" s="2" customFormat="1" ht="33" customHeight="1">
      <c r="A211" s="39"/>
      <c r="B211" s="40"/>
      <c r="C211" s="229" t="s">
        <v>257</v>
      </c>
      <c r="D211" s="229" t="s">
        <v>163</v>
      </c>
      <c r="E211" s="230" t="s">
        <v>258</v>
      </c>
      <c r="F211" s="231" t="s">
        <v>259</v>
      </c>
      <c r="G211" s="232" t="s">
        <v>260</v>
      </c>
      <c r="H211" s="233">
        <v>0.46800000000000003</v>
      </c>
      <c r="I211" s="234"/>
      <c r="J211" s="235">
        <f>ROUND(I211*H211,2)</f>
        <v>0</v>
      </c>
      <c r="K211" s="236"/>
      <c r="L211" s="45"/>
      <c r="M211" s="237" t="s">
        <v>1</v>
      </c>
      <c r="N211" s="238" t="s">
        <v>43</v>
      </c>
      <c r="O211" s="93"/>
      <c r="P211" s="239">
        <f>O211*H211</f>
        <v>0</v>
      </c>
      <c r="Q211" s="239">
        <v>0.21171999999999999</v>
      </c>
      <c r="R211" s="239">
        <f>Q211*H211</f>
        <v>0.09908496</v>
      </c>
      <c r="S211" s="239">
        <v>0</v>
      </c>
      <c r="T211" s="240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41" t="s">
        <v>167</v>
      </c>
      <c r="AT211" s="241" t="s">
        <v>163</v>
      </c>
      <c r="AU211" s="241" t="s">
        <v>85</v>
      </c>
      <c r="AY211" s="18" t="s">
        <v>161</v>
      </c>
      <c r="BE211" s="242">
        <f>IF(N211="základní",J211,0)</f>
        <v>0</v>
      </c>
      <c r="BF211" s="242">
        <f>IF(N211="snížená",J211,0)</f>
        <v>0</v>
      </c>
      <c r="BG211" s="242">
        <f>IF(N211="zákl. přenesená",J211,0)</f>
        <v>0</v>
      </c>
      <c r="BH211" s="242">
        <f>IF(N211="sníž. přenesená",J211,0)</f>
        <v>0</v>
      </c>
      <c r="BI211" s="242">
        <f>IF(N211="nulová",J211,0)</f>
        <v>0</v>
      </c>
      <c r="BJ211" s="18" t="s">
        <v>167</v>
      </c>
      <c r="BK211" s="242">
        <f>ROUND(I211*H211,2)</f>
        <v>0</v>
      </c>
      <c r="BL211" s="18" t="s">
        <v>167</v>
      </c>
      <c r="BM211" s="241" t="s">
        <v>261</v>
      </c>
    </row>
    <row r="212" s="2" customFormat="1">
      <c r="A212" s="39"/>
      <c r="B212" s="40"/>
      <c r="C212" s="41"/>
      <c r="D212" s="243" t="s">
        <v>169</v>
      </c>
      <c r="E212" s="41"/>
      <c r="F212" s="244" t="s">
        <v>259</v>
      </c>
      <c r="G212" s="41"/>
      <c r="H212" s="41"/>
      <c r="I212" s="245"/>
      <c r="J212" s="41"/>
      <c r="K212" s="41"/>
      <c r="L212" s="45"/>
      <c r="M212" s="246"/>
      <c r="N212" s="247"/>
      <c r="O212" s="93"/>
      <c r="P212" s="93"/>
      <c r="Q212" s="93"/>
      <c r="R212" s="93"/>
      <c r="S212" s="93"/>
      <c r="T212" s="94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169</v>
      </c>
      <c r="AU212" s="18" t="s">
        <v>85</v>
      </c>
    </row>
    <row r="213" s="13" customFormat="1">
      <c r="A213" s="13"/>
      <c r="B213" s="248"/>
      <c r="C213" s="249"/>
      <c r="D213" s="243" t="s">
        <v>178</v>
      </c>
      <c r="E213" s="250" t="s">
        <v>1</v>
      </c>
      <c r="F213" s="251" t="s">
        <v>262</v>
      </c>
      <c r="G213" s="249"/>
      <c r="H213" s="252">
        <v>0.46800000000000003</v>
      </c>
      <c r="I213" s="253"/>
      <c r="J213" s="249"/>
      <c r="K213" s="249"/>
      <c r="L213" s="254"/>
      <c r="M213" s="255"/>
      <c r="N213" s="256"/>
      <c r="O213" s="256"/>
      <c r="P213" s="256"/>
      <c r="Q213" s="256"/>
      <c r="R213" s="256"/>
      <c r="S213" s="256"/>
      <c r="T213" s="257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58" t="s">
        <v>178</v>
      </c>
      <c r="AU213" s="258" t="s">
        <v>85</v>
      </c>
      <c r="AV213" s="13" t="s">
        <v>85</v>
      </c>
      <c r="AW213" s="13" t="s">
        <v>32</v>
      </c>
      <c r="AX213" s="13" t="s">
        <v>83</v>
      </c>
      <c r="AY213" s="258" t="s">
        <v>161</v>
      </c>
    </row>
    <row r="214" s="2" customFormat="1" ht="21.75" customHeight="1">
      <c r="A214" s="39"/>
      <c r="B214" s="40"/>
      <c r="C214" s="229" t="s">
        <v>263</v>
      </c>
      <c r="D214" s="229" t="s">
        <v>163</v>
      </c>
      <c r="E214" s="230" t="s">
        <v>264</v>
      </c>
      <c r="F214" s="231" t="s">
        <v>265</v>
      </c>
      <c r="G214" s="232" t="s">
        <v>266</v>
      </c>
      <c r="H214" s="233">
        <v>1</v>
      </c>
      <c r="I214" s="234"/>
      <c r="J214" s="235">
        <f>ROUND(I214*H214,2)</f>
        <v>0</v>
      </c>
      <c r="K214" s="236"/>
      <c r="L214" s="45"/>
      <c r="M214" s="237" t="s">
        <v>1</v>
      </c>
      <c r="N214" s="238" t="s">
        <v>43</v>
      </c>
      <c r="O214" s="93"/>
      <c r="P214" s="239">
        <f>O214*H214</f>
        <v>0</v>
      </c>
      <c r="Q214" s="239">
        <v>0.042000000000000003</v>
      </c>
      <c r="R214" s="239">
        <f>Q214*H214</f>
        <v>0.042000000000000003</v>
      </c>
      <c r="S214" s="239">
        <v>0</v>
      </c>
      <c r="T214" s="240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41" t="s">
        <v>167</v>
      </c>
      <c r="AT214" s="241" t="s">
        <v>163</v>
      </c>
      <c r="AU214" s="241" t="s">
        <v>85</v>
      </c>
      <c r="AY214" s="18" t="s">
        <v>161</v>
      </c>
      <c r="BE214" s="242">
        <f>IF(N214="základní",J214,0)</f>
        <v>0</v>
      </c>
      <c r="BF214" s="242">
        <f>IF(N214="snížená",J214,0)</f>
        <v>0</v>
      </c>
      <c r="BG214" s="242">
        <f>IF(N214="zákl. přenesená",J214,0)</f>
        <v>0</v>
      </c>
      <c r="BH214" s="242">
        <f>IF(N214="sníž. přenesená",J214,0)</f>
        <v>0</v>
      </c>
      <c r="BI214" s="242">
        <f>IF(N214="nulová",J214,0)</f>
        <v>0</v>
      </c>
      <c r="BJ214" s="18" t="s">
        <v>167</v>
      </c>
      <c r="BK214" s="242">
        <f>ROUND(I214*H214,2)</f>
        <v>0</v>
      </c>
      <c r="BL214" s="18" t="s">
        <v>167</v>
      </c>
      <c r="BM214" s="241" t="s">
        <v>267</v>
      </c>
    </row>
    <row r="215" s="2" customFormat="1">
      <c r="A215" s="39"/>
      <c r="B215" s="40"/>
      <c r="C215" s="41"/>
      <c r="D215" s="243" t="s">
        <v>169</v>
      </c>
      <c r="E215" s="41"/>
      <c r="F215" s="244" t="s">
        <v>265</v>
      </c>
      <c r="G215" s="41"/>
      <c r="H215" s="41"/>
      <c r="I215" s="245"/>
      <c r="J215" s="41"/>
      <c r="K215" s="41"/>
      <c r="L215" s="45"/>
      <c r="M215" s="246"/>
      <c r="N215" s="247"/>
      <c r="O215" s="93"/>
      <c r="P215" s="93"/>
      <c r="Q215" s="93"/>
      <c r="R215" s="93"/>
      <c r="S215" s="93"/>
      <c r="T215" s="94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169</v>
      </c>
      <c r="AU215" s="18" t="s">
        <v>85</v>
      </c>
    </row>
    <row r="216" s="2" customFormat="1" ht="16.5" customHeight="1">
      <c r="A216" s="39"/>
      <c r="B216" s="40"/>
      <c r="C216" s="229" t="s">
        <v>268</v>
      </c>
      <c r="D216" s="229" t="s">
        <v>163</v>
      </c>
      <c r="E216" s="230" t="s">
        <v>269</v>
      </c>
      <c r="F216" s="231" t="s">
        <v>270</v>
      </c>
      <c r="G216" s="232" t="s">
        <v>176</v>
      </c>
      <c r="H216" s="233">
        <v>0.24099999999999999</v>
      </c>
      <c r="I216" s="234"/>
      <c r="J216" s="235">
        <f>ROUND(I216*H216,2)</f>
        <v>0</v>
      </c>
      <c r="K216" s="236"/>
      <c r="L216" s="45"/>
      <c r="M216" s="237" t="s">
        <v>1</v>
      </c>
      <c r="N216" s="238" t="s">
        <v>43</v>
      </c>
      <c r="O216" s="93"/>
      <c r="P216" s="239">
        <f>O216*H216</f>
        <v>0</v>
      </c>
      <c r="Q216" s="239">
        <v>1.94302</v>
      </c>
      <c r="R216" s="239">
        <f>Q216*H216</f>
        <v>0.46826782</v>
      </c>
      <c r="S216" s="239">
        <v>0</v>
      </c>
      <c r="T216" s="240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41" t="s">
        <v>167</v>
      </c>
      <c r="AT216" s="241" t="s">
        <v>163</v>
      </c>
      <c r="AU216" s="241" t="s">
        <v>85</v>
      </c>
      <c r="AY216" s="18" t="s">
        <v>161</v>
      </c>
      <c r="BE216" s="242">
        <f>IF(N216="základní",J216,0)</f>
        <v>0</v>
      </c>
      <c r="BF216" s="242">
        <f>IF(N216="snížená",J216,0)</f>
        <v>0</v>
      </c>
      <c r="BG216" s="242">
        <f>IF(N216="zákl. přenesená",J216,0)</f>
        <v>0</v>
      </c>
      <c r="BH216" s="242">
        <f>IF(N216="sníž. přenesená",J216,0)</f>
        <v>0</v>
      </c>
      <c r="BI216" s="242">
        <f>IF(N216="nulová",J216,0)</f>
        <v>0</v>
      </c>
      <c r="BJ216" s="18" t="s">
        <v>167</v>
      </c>
      <c r="BK216" s="242">
        <f>ROUND(I216*H216,2)</f>
        <v>0</v>
      </c>
      <c r="BL216" s="18" t="s">
        <v>167</v>
      </c>
      <c r="BM216" s="241" t="s">
        <v>271</v>
      </c>
    </row>
    <row r="217" s="2" customFormat="1">
      <c r="A217" s="39"/>
      <c r="B217" s="40"/>
      <c r="C217" s="41"/>
      <c r="D217" s="243" t="s">
        <v>169</v>
      </c>
      <c r="E217" s="41"/>
      <c r="F217" s="244" t="s">
        <v>270</v>
      </c>
      <c r="G217" s="41"/>
      <c r="H217" s="41"/>
      <c r="I217" s="245"/>
      <c r="J217" s="41"/>
      <c r="K217" s="41"/>
      <c r="L217" s="45"/>
      <c r="M217" s="246"/>
      <c r="N217" s="247"/>
      <c r="O217" s="93"/>
      <c r="P217" s="93"/>
      <c r="Q217" s="93"/>
      <c r="R217" s="93"/>
      <c r="S217" s="93"/>
      <c r="T217" s="94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169</v>
      </c>
      <c r="AU217" s="18" t="s">
        <v>85</v>
      </c>
    </row>
    <row r="218" s="13" customFormat="1">
      <c r="A218" s="13"/>
      <c r="B218" s="248"/>
      <c r="C218" s="249"/>
      <c r="D218" s="243" t="s">
        <v>178</v>
      </c>
      <c r="E218" s="250" t="s">
        <v>1</v>
      </c>
      <c r="F218" s="251" t="s">
        <v>272</v>
      </c>
      <c r="G218" s="249"/>
      <c r="H218" s="252">
        <v>0.24099999999999999</v>
      </c>
      <c r="I218" s="253"/>
      <c r="J218" s="249"/>
      <c r="K218" s="249"/>
      <c r="L218" s="254"/>
      <c r="M218" s="255"/>
      <c r="N218" s="256"/>
      <c r="O218" s="256"/>
      <c r="P218" s="256"/>
      <c r="Q218" s="256"/>
      <c r="R218" s="256"/>
      <c r="S218" s="256"/>
      <c r="T218" s="257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58" t="s">
        <v>178</v>
      </c>
      <c r="AU218" s="258" t="s">
        <v>85</v>
      </c>
      <c r="AV218" s="13" t="s">
        <v>85</v>
      </c>
      <c r="AW218" s="13" t="s">
        <v>32</v>
      </c>
      <c r="AX218" s="13" t="s">
        <v>83</v>
      </c>
      <c r="AY218" s="258" t="s">
        <v>161</v>
      </c>
    </row>
    <row r="219" s="2" customFormat="1" ht="24.15" customHeight="1">
      <c r="A219" s="39"/>
      <c r="B219" s="40"/>
      <c r="C219" s="229" t="s">
        <v>7</v>
      </c>
      <c r="D219" s="229" t="s">
        <v>163</v>
      </c>
      <c r="E219" s="230" t="s">
        <v>273</v>
      </c>
      <c r="F219" s="231" t="s">
        <v>274</v>
      </c>
      <c r="G219" s="232" t="s">
        <v>214</v>
      </c>
      <c r="H219" s="233">
        <v>0.19800000000000001</v>
      </c>
      <c r="I219" s="234"/>
      <c r="J219" s="235">
        <f>ROUND(I219*H219,2)</f>
        <v>0</v>
      </c>
      <c r="K219" s="236"/>
      <c r="L219" s="45"/>
      <c r="M219" s="237" t="s">
        <v>1</v>
      </c>
      <c r="N219" s="238" t="s">
        <v>43</v>
      </c>
      <c r="O219" s="93"/>
      <c r="P219" s="239">
        <f>O219*H219</f>
        <v>0</v>
      </c>
      <c r="Q219" s="239">
        <v>1.0900000000000001</v>
      </c>
      <c r="R219" s="239">
        <f>Q219*H219</f>
        <v>0.21582000000000004</v>
      </c>
      <c r="S219" s="239">
        <v>0</v>
      </c>
      <c r="T219" s="240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41" t="s">
        <v>167</v>
      </c>
      <c r="AT219" s="241" t="s">
        <v>163</v>
      </c>
      <c r="AU219" s="241" t="s">
        <v>85</v>
      </c>
      <c r="AY219" s="18" t="s">
        <v>161</v>
      </c>
      <c r="BE219" s="242">
        <f>IF(N219="základní",J219,0)</f>
        <v>0</v>
      </c>
      <c r="BF219" s="242">
        <f>IF(N219="snížená",J219,0)</f>
        <v>0</v>
      </c>
      <c r="BG219" s="242">
        <f>IF(N219="zákl. přenesená",J219,0)</f>
        <v>0</v>
      </c>
      <c r="BH219" s="242">
        <f>IF(N219="sníž. přenesená",J219,0)</f>
        <v>0</v>
      </c>
      <c r="BI219" s="242">
        <f>IF(N219="nulová",J219,0)</f>
        <v>0</v>
      </c>
      <c r="BJ219" s="18" t="s">
        <v>167</v>
      </c>
      <c r="BK219" s="242">
        <f>ROUND(I219*H219,2)</f>
        <v>0</v>
      </c>
      <c r="BL219" s="18" t="s">
        <v>167</v>
      </c>
      <c r="BM219" s="241" t="s">
        <v>275</v>
      </c>
    </row>
    <row r="220" s="2" customFormat="1">
      <c r="A220" s="39"/>
      <c r="B220" s="40"/>
      <c r="C220" s="41"/>
      <c r="D220" s="243" t="s">
        <v>169</v>
      </c>
      <c r="E220" s="41"/>
      <c r="F220" s="244" t="s">
        <v>274</v>
      </c>
      <c r="G220" s="41"/>
      <c r="H220" s="41"/>
      <c r="I220" s="245"/>
      <c r="J220" s="41"/>
      <c r="K220" s="41"/>
      <c r="L220" s="45"/>
      <c r="M220" s="246"/>
      <c r="N220" s="247"/>
      <c r="O220" s="93"/>
      <c r="P220" s="93"/>
      <c r="Q220" s="93"/>
      <c r="R220" s="93"/>
      <c r="S220" s="93"/>
      <c r="T220" s="94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169</v>
      </c>
      <c r="AU220" s="18" t="s">
        <v>85</v>
      </c>
    </row>
    <row r="221" s="13" customFormat="1">
      <c r="A221" s="13"/>
      <c r="B221" s="248"/>
      <c r="C221" s="249"/>
      <c r="D221" s="243" t="s">
        <v>178</v>
      </c>
      <c r="E221" s="250" t="s">
        <v>1</v>
      </c>
      <c r="F221" s="251" t="s">
        <v>276</v>
      </c>
      <c r="G221" s="249"/>
      <c r="H221" s="252">
        <v>0.19800000000000001</v>
      </c>
      <c r="I221" s="253"/>
      <c r="J221" s="249"/>
      <c r="K221" s="249"/>
      <c r="L221" s="254"/>
      <c r="M221" s="255"/>
      <c r="N221" s="256"/>
      <c r="O221" s="256"/>
      <c r="P221" s="256"/>
      <c r="Q221" s="256"/>
      <c r="R221" s="256"/>
      <c r="S221" s="256"/>
      <c r="T221" s="257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58" t="s">
        <v>178</v>
      </c>
      <c r="AU221" s="258" t="s">
        <v>85</v>
      </c>
      <c r="AV221" s="13" t="s">
        <v>85</v>
      </c>
      <c r="AW221" s="13" t="s">
        <v>32</v>
      </c>
      <c r="AX221" s="13" t="s">
        <v>83</v>
      </c>
      <c r="AY221" s="258" t="s">
        <v>161</v>
      </c>
    </row>
    <row r="222" s="2" customFormat="1" ht="24.15" customHeight="1">
      <c r="A222" s="39"/>
      <c r="B222" s="40"/>
      <c r="C222" s="229" t="s">
        <v>277</v>
      </c>
      <c r="D222" s="229" t="s">
        <v>163</v>
      </c>
      <c r="E222" s="230" t="s">
        <v>278</v>
      </c>
      <c r="F222" s="231" t="s">
        <v>279</v>
      </c>
      <c r="G222" s="232" t="s">
        <v>260</v>
      </c>
      <c r="H222" s="233">
        <v>1.827</v>
      </c>
      <c r="I222" s="234"/>
      <c r="J222" s="235">
        <f>ROUND(I222*H222,2)</f>
        <v>0</v>
      </c>
      <c r="K222" s="236"/>
      <c r="L222" s="45"/>
      <c r="M222" s="237" t="s">
        <v>1</v>
      </c>
      <c r="N222" s="238" t="s">
        <v>43</v>
      </c>
      <c r="O222" s="93"/>
      <c r="P222" s="239">
        <f>O222*H222</f>
        <v>0</v>
      </c>
      <c r="Q222" s="239">
        <v>0.155</v>
      </c>
      <c r="R222" s="239">
        <f>Q222*H222</f>
        <v>0.28318499999999996</v>
      </c>
      <c r="S222" s="239">
        <v>0</v>
      </c>
      <c r="T222" s="240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41" t="s">
        <v>167</v>
      </c>
      <c r="AT222" s="241" t="s">
        <v>163</v>
      </c>
      <c r="AU222" s="241" t="s">
        <v>85</v>
      </c>
      <c r="AY222" s="18" t="s">
        <v>161</v>
      </c>
      <c r="BE222" s="242">
        <f>IF(N222="základní",J222,0)</f>
        <v>0</v>
      </c>
      <c r="BF222" s="242">
        <f>IF(N222="snížená",J222,0)</f>
        <v>0</v>
      </c>
      <c r="BG222" s="242">
        <f>IF(N222="zákl. přenesená",J222,0)</f>
        <v>0</v>
      </c>
      <c r="BH222" s="242">
        <f>IF(N222="sníž. přenesená",J222,0)</f>
        <v>0</v>
      </c>
      <c r="BI222" s="242">
        <f>IF(N222="nulová",J222,0)</f>
        <v>0</v>
      </c>
      <c r="BJ222" s="18" t="s">
        <v>167</v>
      </c>
      <c r="BK222" s="242">
        <f>ROUND(I222*H222,2)</f>
        <v>0</v>
      </c>
      <c r="BL222" s="18" t="s">
        <v>167</v>
      </c>
      <c r="BM222" s="241" t="s">
        <v>280</v>
      </c>
    </row>
    <row r="223" s="2" customFormat="1">
      <c r="A223" s="39"/>
      <c r="B223" s="40"/>
      <c r="C223" s="41"/>
      <c r="D223" s="243" t="s">
        <v>169</v>
      </c>
      <c r="E223" s="41"/>
      <c r="F223" s="244" t="s">
        <v>279</v>
      </c>
      <c r="G223" s="41"/>
      <c r="H223" s="41"/>
      <c r="I223" s="245"/>
      <c r="J223" s="41"/>
      <c r="K223" s="41"/>
      <c r="L223" s="45"/>
      <c r="M223" s="246"/>
      <c r="N223" s="247"/>
      <c r="O223" s="93"/>
      <c r="P223" s="93"/>
      <c r="Q223" s="93"/>
      <c r="R223" s="93"/>
      <c r="S223" s="93"/>
      <c r="T223" s="94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169</v>
      </c>
      <c r="AU223" s="18" t="s">
        <v>85</v>
      </c>
    </row>
    <row r="224" s="13" customFormat="1">
      <c r="A224" s="13"/>
      <c r="B224" s="248"/>
      <c r="C224" s="249"/>
      <c r="D224" s="243" t="s">
        <v>178</v>
      </c>
      <c r="E224" s="250" t="s">
        <v>1</v>
      </c>
      <c r="F224" s="251" t="s">
        <v>281</v>
      </c>
      <c r="G224" s="249"/>
      <c r="H224" s="252">
        <v>1.827</v>
      </c>
      <c r="I224" s="253"/>
      <c r="J224" s="249"/>
      <c r="K224" s="249"/>
      <c r="L224" s="254"/>
      <c r="M224" s="255"/>
      <c r="N224" s="256"/>
      <c r="O224" s="256"/>
      <c r="P224" s="256"/>
      <c r="Q224" s="256"/>
      <c r="R224" s="256"/>
      <c r="S224" s="256"/>
      <c r="T224" s="257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8" t="s">
        <v>178</v>
      </c>
      <c r="AU224" s="258" t="s">
        <v>85</v>
      </c>
      <c r="AV224" s="13" t="s">
        <v>85</v>
      </c>
      <c r="AW224" s="13" t="s">
        <v>32</v>
      </c>
      <c r="AX224" s="13" t="s">
        <v>83</v>
      </c>
      <c r="AY224" s="258" t="s">
        <v>161</v>
      </c>
    </row>
    <row r="225" s="2" customFormat="1" ht="33" customHeight="1">
      <c r="A225" s="39"/>
      <c r="B225" s="40"/>
      <c r="C225" s="229" t="s">
        <v>282</v>
      </c>
      <c r="D225" s="229" t="s">
        <v>163</v>
      </c>
      <c r="E225" s="230" t="s">
        <v>283</v>
      </c>
      <c r="F225" s="231" t="s">
        <v>284</v>
      </c>
      <c r="G225" s="232" t="s">
        <v>260</v>
      </c>
      <c r="H225" s="233">
        <v>0.90000000000000002</v>
      </c>
      <c r="I225" s="234"/>
      <c r="J225" s="235">
        <f>ROUND(I225*H225,2)</f>
        <v>0</v>
      </c>
      <c r="K225" s="236"/>
      <c r="L225" s="45"/>
      <c r="M225" s="237" t="s">
        <v>1</v>
      </c>
      <c r="N225" s="238" t="s">
        <v>43</v>
      </c>
      <c r="O225" s="93"/>
      <c r="P225" s="239">
        <f>O225*H225</f>
        <v>0</v>
      </c>
      <c r="Q225" s="239">
        <v>0.25364999999999999</v>
      </c>
      <c r="R225" s="239">
        <f>Q225*H225</f>
        <v>0.22828499999999999</v>
      </c>
      <c r="S225" s="239">
        <v>0</v>
      </c>
      <c r="T225" s="240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41" t="s">
        <v>167</v>
      </c>
      <c r="AT225" s="241" t="s">
        <v>163</v>
      </c>
      <c r="AU225" s="241" t="s">
        <v>85</v>
      </c>
      <c r="AY225" s="18" t="s">
        <v>161</v>
      </c>
      <c r="BE225" s="242">
        <f>IF(N225="základní",J225,0)</f>
        <v>0</v>
      </c>
      <c r="BF225" s="242">
        <f>IF(N225="snížená",J225,0)</f>
        <v>0</v>
      </c>
      <c r="BG225" s="242">
        <f>IF(N225="zákl. přenesená",J225,0)</f>
        <v>0</v>
      </c>
      <c r="BH225" s="242">
        <f>IF(N225="sníž. přenesená",J225,0)</f>
        <v>0</v>
      </c>
      <c r="BI225" s="242">
        <f>IF(N225="nulová",J225,0)</f>
        <v>0</v>
      </c>
      <c r="BJ225" s="18" t="s">
        <v>167</v>
      </c>
      <c r="BK225" s="242">
        <f>ROUND(I225*H225,2)</f>
        <v>0</v>
      </c>
      <c r="BL225" s="18" t="s">
        <v>167</v>
      </c>
      <c r="BM225" s="241" t="s">
        <v>285</v>
      </c>
    </row>
    <row r="226" s="2" customFormat="1">
      <c r="A226" s="39"/>
      <c r="B226" s="40"/>
      <c r="C226" s="41"/>
      <c r="D226" s="243" t="s">
        <v>169</v>
      </c>
      <c r="E226" s="41"/>
      <c r="F226" s="244" t="s">
        <v>284</v>
      </c>
      <c r="G226" s="41"/>
      <c r="H226" s="41"/>
      <c r="I226" s="245"/>
      <c r="J226" s="41"/>
      <c r="K226" s="41"/>
      <c r="L226" s="45"/>
      <c r="M226" s="246"/>
      <c r="N226" s="247"/>
      <c r="O226" s="93"/>
      <c r="P226" s="93"/>
      <c r="Q226" s="93"/>
      <c r="R226" s="93"/>
      <c r="S226" s="93"/>
      <c r="T226" s="94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169</v>
      </c>
      <c r="AU226" s="18" t="s">
        <v>85</v>
      </c>
    </row>
    <row r="227" s="13" customFormat="1">
      <c r="A227" s="13"/>
      <c r="B227" s="248"/>
      <c r="C227" s="249"/>
      <c r="D227" s="243" t="s">
        <v>178</v>
      </c>
      <c r="E227" s="250" t="s">
        <v>1</v>
      </c>
      <c r="F227" s="251" t="s">
        <v>286</v>
      </c>
      <c r="G227" s="249"/>
      <c r="H227" s="252">
        <v>0.90000000000000002</v>
      </c>
      <c r="I227" s="253"/>
      <c r="J227" s="249"/>
      <c r="K227" s="249"/>
      <c r="L227" s="254"/>
      <c r="M227" s="255"/>
      <c r="N227" s="256"/>
      <c r="O227" s="256"/>
      <c r="P227" s="256"/>
      <c r="Q227" s="256"/>
      <c r="R227" s="256"/>
      <c r="S227" s="256"/>
      <c r="T227" s="257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58" t="s">
        <v>178</v>
      </c>
      <c r="AU227" s="258" t="s">
        <v>85</v>
      </c>
      <c r="AV227" s="13" t="s">
        <v>85</v>
      </c>
      <c r="AW227" s="13" t="s">
        <v>32</v>
      </c>
      <c r="AX227" s="13" t="s">
        <v>83</v>
      </c>
      <c r="AY227" s="258" t="s">
        <v>161</v>
      </c>
    </row>
    <row r="228" s="2" customFormat="1" ht="24.15" customHeight="1">
      <c r="A228" s="39"/>
      <c r="B228" s="40"/>
      <c r="C228" s="229" t="s">
        <v>287</v>
      </c>
      <c r="D228" s="229" t="s">
        <v>163</v>
      </c>
      <c r="E228" s="230" t="s">
        <v>288</v>
      </c>
      <c r="F228" s="231" t="s">
        <v>289</v>
      </c>
      <c r="G228" s="232" t="s">
        <v>260</v>
      </c>
      <c r="H228" s="233">
        <v>11.824999999999999</v>
      </c>
      <c r="I228" s="234"/>
      <c r="J228" s="235">
        <f>ROUND(I228*H228,2)</f>
        <v>0</v>
      </c>
      <c r="K228" s="236"/>
      <c r="L228" s="45"/>
      <c r="M228" s="237" t="s">
        <v>1</v>
      </c>
      <c r="N228" s="238" t="s">
        <v>43</v>
      </c>
      <c r="O228" s="93"/>
      <c r="P228" s="239">
        <f>O228*H228</f>
        <v>0</v>
      </c>
      <c r="Q228" s="239">
        <v>0.11396000000000001</v>
      </c>
      <c r="R228" s="239">
        <f>Q228*H228</f>
        <v>1.347577</v>
      </c>
      <c r="S228" s="239">
        <v>0</v>
      </c>
      <c r="T228" s="240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41" t="s">
        <v>167</v>
      </c>
      <c r="AT228" s="241" t="s">
        <v>163</v>
      </c>
      <c r="AU228" s="241" t="s">
        <v>85</v>
      </c>
      <c r="AY228" s="18" t="s">
        <v>161</v>
      </c>
      <c r="BE228" s="242">
        <f>IF(N228="základní",J228,0)</f>
        <v>0</v>
      </c>
      <c r="BF228" s="242">
        <f>IF(N228="snížená",J228,0)</f>
        <v>0</v>
      </c>
      <c r="BG228" s="242">
        <f>IF(N228="zákl. přenesená",J228,0)</f>
        <v>0</v>
      </c>
      <c r="BH228" s="242">
        <f>IF(N228="sníž. přenesená",J228,0)</f>
        <v>0</v>
      </c>
      <c r="BI228" s="242">
        <f>IF(N228="nulová",J228,0)</f>
        <v>0</v>
      </c>
      <c r="BJ228" s="18" t="s">
        <v>167</v>
      </c>
      <c r="BK228" s="242">
        <f>ROUND(I228*H228,2)</f>
        <v>0</v>
      </c>
      <c r="BL228" s="18" t="s">
        <v>167</v>
      </c>
      <c r="BM228" s="241" t="s">
        <v>290</v>
      </c>
    </row>
    <row r="229" s="2" customFormat="1">
      <c r="A229" s="39"/>
      <c r="B229" s="40"/>
      <c r="C229" s="41"/>
      <c r="D229" s="243" t="s">
        <v>169</v>
      </c>
      <c r="E229" s="41"/>
      <c r="F229" s="244" t="s">
        <v>289</v>
      </c>
      <c r="G229" s="41"/>
      <c r="H229" s="41"/>
      <c r="I229" s="245"/>
      <c r="J229" s="41"/>
      <c r="K229" s="41"/>
      <c r="L229" s="45"/>
      <c r="M229" s="246"/>
      <c r="N229" s="247"/>
      <c r="O229" s="93"/>
      <c r="P229" s="93"/>
      <c r="Q229" s="93"/>
      <c r="R229" s="93"/>
      <c r="S229" s="93"/>
      <c r="T229" s="94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169</v>
      </c>
      <c r="AU229" s="18" t="s">
        <v>85</v>
      </c>
    </row>
    <row r="230" s="13" customFormat="1">
      <c r="A230" s="13"/>
      <c r="B230" s="248"/>
      <c r="C230" s="249"/>
      <c r="D230" s="243" t="s">
        <v>178</v>
      </c>
      <c r="E230" s="250" t="s">
        <v>1</v>
      </c>
      <c r="F230" s="251" t="s">
        <v>291</v>
      </c>
      <c r="G230" s="249"/>
      <c r="H230" s="252">
        <v>11.824999999999999</v>
      </c>
      <c r="I230" s="253"/>
      <c r="J230" s="249"/>
      <c r="K230" s="249"/>
      <c r="L230" s="254"/>
      <c r="M230" s="255"/>
      <c r="N230" s="256"/>
      <c r="O230" s="256"/>
      <c r="P230" s="256"/>
      <c r="Q230" s="256"/>
      <c r="R230" s="256"/>
      <c r="S230" s="256"/>
      <c r="T230" s="257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58" t="s">
        <v>178</v>
      </c>
      <c r="AU230" s="258" t="s">
        <v>85</v>
      </c>
      <c r="AV230" s="13" t="s">
        <v>85</v>
      </c>
      <c r="AW230" s="13" t="s">
        <v>32</v>
      </c>
      <c r="AX230" s="13" t="s">
        <v>83</v>
      </c>
      <c r="AY230" s="258" t="s">
        <v>161</v>
      </c>
    </row>
    <row r="231" s="2" customFormat="1" ht="24.15" customHeight="1">
      <c r="A231" s="39"/>
      <c r="B231" s="40"/>
      <c r="C231" s="229" t="s">
        <v>292</v>
      </c>
      <c r="D231" s="229" t="s">
        <v>163</v>
      </c>
      <c r="E231" s="230" t="s">
        <v>293</v>
      </c>
      <c r="F231" s="231" t="s">
        <v>294</v>
      </c>
      <c r="G231" s="232" t="s">
        <v>166</v>
      </c>
      <c r="H231" s="233">
        <v>4.875</v>
      </c>
      <c r="I231" s="234"/>
      <c r="J231" s="235">
        <f>ROUND(I231*H231,2)</f>
        <v>0</v>
      </c>
      <c r="K231" s="236"/>
      <c r="L231" s="45"/>
      <c r="M231" s="237" t="s">
        <v>1</v>
      </c>
      <c r="N231" s="238" t="s">
        <v>43</v>
      </c>
      <c r="O231" s="93"/>
      <c r="P231" s="239">
        <f>O231*H231</f>
        <v>0</v>
      </c>
      <c r="Q231" s="239">
        <v>0.00012</v>
      </c>
      <c r="R231" s="239">
        <f>Q231*H231</f>
        <v>0.00058500000000000002</v>
      </c>
      <c r="S231" s="239">
        <v>0</v>
      </c>
      <c r="T231" s="240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41" t="s">
        <v>167</v>
      </c>
      <c r="AT231" s="241" t="s">
        <v>163</v>
      </c>
      <c r="AU231" s="241" t="s">
        <v>85</v>
      </c>
      <c r="AY231" s="18" t="s">
        <v>161</v>
      </c>
      <c r="BE231" s="242">
        <f>IF(N231="základní",J231,0)</f>
        <v>0</v>
      </c>
      <c r="BF231" s="242">
        <f>IF(N231="snížená",J231,0)</f>
        <v>0</v>
      </c>
      <c r="BG231" s="242">
        <f>IF(N231="zákl. přenesená",J231,0)</f>
        <v>0</v>
      </c>
      <c r="BH231" s="242">
        <f>IF(N231="sníž. přenesená",J231,0)</f>
        <v>0</v>
      </c>
      <c r="BI231" s="242">
        <f>IF(N231="nulová",J231,0)</f>
        <v>0</v>
      </c>
      <c r="BJ231" s="18" t="s">
        <v>167</v>
      </c>
      <c r="BK231" s="242">
        <f>ROUND(I231*H231,2)</f>
        <v>0</v>
      </c>
      <c r="BL231" s="18" t="s">
        <v>167</v>
      </c>
      <c r="BM231" s="241" t="s">
        <v>295</v>
      </c>
    </row>
    <row r="232" s="2" customFormat="1">
      <c r="A232" s="39"/>
      <c r="B232" s="40"/>
      <c r="C232" s="41"/>
      <c r="D232" s="243" t="s">
        <v>169</v>
      </c>
      <c r="E232" s="41"/>
      <c r="F232" s="244" t="s">
        <v>294</v>
      </c>
      <c r="G232" s="41"/>
      <c r="H232" s="41"/>
      <c r="I232" s="245"/>
      <c r="J232" s="41"/>
      <c r="K232" s="41"/>
      <c r="L232" s="45"/>
      <c r="M232" s="246"/>
      <c r="N232" s="247"/>
      <c r="O232" s="93"/>
      <c r="P232" s="93"/>
      <c r="Q232" s="93"/>
      <c r="R232" s="93"/>
      <c r="S232" s="93"/>
      <c r="T232" s="94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169</v>
      </c>
      <c r="AU232" s="18" t="s">
        <v>85</v>
      </c>
    </row>
    <row r="233" s="13" customFormat="1">
      <c r="A233" s="13"/>
      <c r="B233" s="248"/>
      <c r="C233" s="249"/>
      <c r="D233" s="243" t="s">
        <v>178</v>
      </c>
      <c r="E233" s="250" t="s">
        <v>1</v>
      </c>
      <c r="F233" s="251" t="s">
        <v>296</v>
      </c>
      <c r="G233" s="249"/>
      <c r="H233" s="252">
        <v>4.875</v>
      </c>
      <c r="I233" s="253"/>
      <c r="J233" s="249"/>
      <c r="K233" s="249"/>
      <c r="L233" s="254"/>
      <c r="M233" s="255"/>
      <c r="N233" s="256"/>
      <c r="O233" s="256"/>
      <c r="P233" s="256"/>
      <c r="Q233" s="256"/>
      <c r="R233" s="256"/>
      <c r="S233" s="256"/>
      <c r="T233" s="257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58" t="s">
        <v>178</v>
      </c>
      <c r="AU233" s="258" t="s">
        <v>85</v>
      </c>
      <c r="AV233" s="13" t="s">
        <v>85</v>
      </c>
      <c r="AW233" s="13" t="s">
        <v>32</v>
      </c>
      <c r="AX233" s="13" t="s">
        <v>83</v>
      </c>
      <c r="AY233" s="258" t="s">
        <v>161</v>
      </c>
    </row>
    <row r="234" s="2" customFormat="1" ht="24.15" customHeight="1">
      <c r="A234" s="39"/>
      <c r="B234" s="40"/>
      <c r="C234" s="229" t="s">
        <v>297</v>
      </c>
      <c r="D234" s="229" t="s">
        <v>163</v>
      </c>
      <c r="E234" s="230" t="s">
        <v>298</v>
      </c>
      <c r="F234" s="231" t="s">
        <v>299</v>
      </c>
      <c r="G234" s="232" t="s">
        <v>260</v>
      </c>
      <c r="H234" s="233">
        <v>1.0720000000000001</v>
      </c>
      <c r="I234" s="234"/>
      <c r="J234" s="235">
        <f>ROUND(I234*H234,2)</f>
        <v>0</v>
      </c>
      <c r="K234" s="236"/>
      <c r="L234" s="45"/>
      <c r="M234" s="237" t="s">
        <v>1</v>
      </c>
      <c r="N234" s="238" t="s">
        <v>43</v>
      </c>
      <c r="O234" s="93"/>
      <c r="P234" s="239">
        <f>O234*H234</f>
        <v>0</v>
      </c>
      <c r="Q234" s="239">
        <v>0.17818000000000001</v>
      </c>
      <c r="R234" s="239">
        <f>Q234*H234</f>
        <v>0.19100896000000001</v>
      </c>
      <c r="S234" s="239">
        <v>0</v>
      </c>
      <c r="T234" s="240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41" t="s">
        <v>167</v>
      </c>
      <c r="AT234" s="241" t="s">
        <v>163</v>
      </c>
      <c r="AU234" s="241" t="s">
        <v>85</v>
      </c>
      <c r="AY234" s="18" t="s">
        <v>161</v>
      </c>
      <c r="BE234" s="242">
        <f>IF(N234="základní",J234,0)</f>
        <v>0</v>
      </c>
      <c r="BF234" s="242">
        <f>IF(N234="snížená",J234,0)</f>
        <v>0</v>
      </c>
      <c r="BG234" s="242">
        <f>IF(N234="zákl. přenesená",J234,0)</f>
        <v>0</v>
      </c>
      <c r="BH234" s="242">
        <f>IF(N234="sníž. přenesená",J234,0)</f>
        <v>0</v>
      </c>
      <c r="BI234" s="242">
        <f>IF(N234="nulová",J234,0)</f>
        <v>0</v>
      </c>
      <c r="BJ234" s="18" t="s">
        <v>167</v>
      </c>
      <c r="BK234" s="242">
        <f>ROUND(I234*H234,2)</f>
        <v>0</v>
      </c>
      <c r="BL234" s="18" t="s">
        <v>167</v>
      </c>
      <c r="BM234" s="241" t="s">
        <v>300</v>
      </c>
    </row>
    <row r="235" s="2" customFormat="1">
      <c r="A235" s="39"/>
      <c r="B235" s="40"/>
      <c r="C235" s="41"/>
      <c r="D235" s="243" t="s">
        <v>169</v>
      </c>
      <c r="E235" s="41"/>
      <c r="F235" s="244" t="s">
        <v>299</v>
      </c>
      <c r="G235" s="41"/>
      <c r="H235" s="41"/>
      <c r="I235" s="245"/>
      <c r="J235" s="41"/>
      <c r="K235" s="41"/>
      <c r="L235" s="45"/>
      <c r="M235" s="246"/>
      <c r="N235" s="247"/>
      <c r="O235" s="93"/>
      <c r="P235" s="93"/>
      <c r="Q235" s="93"/>
      <c r="R235" s="93"/>
      <c r="S235" s="93"/>
      <c r="T235" s="94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169</v>
      </c>
      <c r="AU235" s="18" t="s">
        <v>85</v>
      </c>
    </row>
    <row r="236" s="13" customFormat="1">
      <c r="A236" s="13"/>
      <c r="B236" s="248"/>
      <c r="C236" s="249"/>
      <c r="D236" s="243" t="s">
        <v>178</v>
      </c>
      <c r="E236" s="250" t="s">
        <v>1</v>
      </c>
      <c r="F236" s="251" t="s">
        <v>301</v>
      </c>
      <c r="G236" s="249"/>
      <c r="H236" s="252">
        <v>1.0720000000000001</v>
      </c>
      <c r="I236" s="253"/>
      <c r="J236" s="249"/>
      <c r="K236" s="249"/>
      <c r="L236" s="254"/>
      <c r="M236" s="255"/>
      <c r="N236" s="256"/>
      <c r="O236" s="256"/>
      <c r="P236" s="256"/>
      <c r="Q236" s="256"/>
      <c r="R236" s="256"/>
      <c r="S236" s="256"/>
      <c r="T236" s="257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58" t="s">
        <v>178</v>
      </c>
      <c r="AU236" s="258" t="s">
        <v>85</v>
      </c>
      <c r="AV236" s="13" t="s">
        <v>85</v>
      </c>
      <c r="AW236" s="13" t="s">
        <v>32</v>
      </c>
      <c r="AX236" s="13" t="s">
        <v>83</v>
      </c>
      <c r="AY236" s="258" t="s">
        <v>161</v>
      </c>
    </row>
    <row r="237" s="12" customFormat="1" ht="22.8" customHeight="1">
      <c r="A237" s="12"/>
      <c r="B237" s="213"/>
      <c r="C237" s="214"/>
      <c r="D237" s="215" t="s">
        <v>75</v>
      </c>
      <c r="E237" s="227" t="s">
        <v>167</v>
      </c>
      <c r="F237" s="227" t="s">
        <v>302</v>
      </c>
      <c r="G237" s="214"/>
      <c r="H237" s="214"/>
      <c r="I237" s="217"/>
      <c r="J237" s="228">
        <f>BK237</f>
        <v>0</v>
      </c>
      <c r="K237" s="214"/>
      <c r="L237" s="219"/>
      <c r="M237" s="220"/>
      <c r="N237" s="221"/>
      <c r="O237" s="221"/>
      <c r="P237" s="222">
        <f>SUM(P238:P249)</f>
        <v>0</v>
      </c>
      <c r="Q237" s="221"/>
      <c r="R237" s="222">
        <f>SUM(R238:R249)</f>
        <v>4.5902043700000013</v>
      </c>
      <c r="S237" s="221"/>
      <c r="T237" s="223">
        <f>SUM(T238:T249)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24" t="s">
        <v>83</v>
      </c>
      <c r="AT237" s="225" t="s">
        <v>75</v>
      </c>
      <c r="AU237" s="225" t="s">
        <v>83</v>
      </c>
      <c r="AY237" s="224" t="s">
        <v>161</v>
      </c>
      <c r="BK237" s="226">
        <f>SUM(BK238:BK249)</f>
        <v>0</v>
      </c>
    </row>
    <row r="238" s="2" customFormat="1" ht="33" customHeight="1">
      <c r="A238" s="39"/>
      <c r="B238" s="40"/>
      <c r="C238" s="229" t="s">
        <v>303</v>
      </c>
      <c r="D238" s="229" t="s">
        <v>163</v>
      </c>
      <c r="E238" s="230" t="s">
        <v>304</v>
      </c>
      <c r="F238" s="231" t="s">
        <v>305</v>
      </c>
      <c r="G238" s="232" t="s">
        <v>214</v>
      </c>
      <c r="H238" s="233">
        <v>0.19300000000000001</v>
      </c>
      <c r="I238" s="234"/>
      <c r="J238" s="235">
        <f>ROUND(I238*H238,2)</f>
        <v>0</v>
      </c>
      <c r="K238" s="236"/>
      <c r="L238" s="45"/>
      <c r="M238" s="237" t="s">
        <v>1</v>
      </c>
      <c r="N238" s="238" t="s">
        <v>43</v>
      </c>
      <c r="O238" s="93"/>
      <c r="P238" s="239">
        <f>O238*H238</f>
        <v>0</v>
      </c>
      <c r="Q238" s="239">
        <v>0.017090000000000001</v>
      </c>
      <c r="R238" s="239">
        <f>Q238*H238</f>
        <v>0.0032983700000000001</v>
      </c>
      <c r="S238" s="239">
        <v>0</v>
      </c>
      <c r="T238" s="240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41" t="s">
        <v>167</v>
      </c>
      <c r="AT238" s="241" t="s">
        <v>163</v>
      </c>
      <c r="AU238" s="241" t="s">
        <v>85</v>
      </c>
      <c r="AY238" s="18" t="s">
        <v>161</v>
      </c>
      <c r="BE238" s="242">
        <f>IF(N238="základní",J238,0)</f>
        <v>0</v>
      </c>
      <c r="BF238" s="242">
        <f>IF(N238="snížená",J238,0)</f>
        <v>0</v>
      </c>
      <c r="BG238" s="242">
        <f>IF(N238="zákl. přenesená",J238,0)</f>
        <v>0</v>
      </c>
      <c r="BH238" s="242">
        <f>IF(N238="sníž. přenesená",J238,0)</f>
        <v>0</v>
      </c>
      <c r="BI238" s="242">
        <f>IF(N238="nulová",J238,0)</f>
        <v>0</v>
      </c>
      <c r="BJ238" s="18" t="s">
        <v>167</v>
      </c>
      <c r="BK238" s="242">
        <f>ROUND(I238*H238,2)</f>
        <v>0</v>
      </c>
      <c r="BL238" s="18" t="s">
        <v>167</v>
      </c>
      <c r="BM238" s="241" t="s">
        <v>306</v>
      </c>
    </row>
    <row r="239" s="2" customFormat="1">
      <c r="A239" s="39"/>
      <c r="B239" s="40"/>
      <c r="C239" s="41"/>
      <c r="D239" s="243" t="s">
        <v>169</v>
      </c>
      <c r="E239" s="41"/>
      <c r="F239" s="244" t="s">
        <v>305</v>
      </c>
      <c r="G239" s="41"/>
      <c r="H239" s="41"/>
      <c r="I239" s="245"/>
      <c r="J239" s="41"/>
      <c r="K239" s="41"/>
      <c r="L239" s="45"/>
      <c r="M239" s="246"/>
      <c r="N239" s="247"/>
      <c r="O239" s="93"/>
      <c r="P239" s="93"/>
      <c r="Q239" s="93"/>
      <c r="R239" s="93"/>
      <c r="S239" s="93"/>
      <c r="T239" s="94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169</v>
      </c>
      <c r="AU239" s="18" t="s">
        <v>85</v>
      </c>
    </row>
    <row r="240" s="13" customFormat="1">
      <c r="A240" s="13"/>
      <c r="B240" s="248"/>
      <c r="C240" s="249"/>
      <c r="D240" s="243" t="s">
        <v>178</v>
      </c>
      <c r="E240" s="250" t="s">
        <v>1</v>
      </c>
      <c r="F240" s="251" t="s">
        <v>307</v>
      </c>
      <c r="G240" s="249"/>
      <c r="H240" s="252">
        <v>0.19300000000000001</v>
      </c>
      <c r="I240" s="253"/>
      <c r="J240" s="249"/>
      <c r="K240" s="249"/>
      <c r="L240" s="254"/>
      <c r="M240" s="255"/>
      <c r="N240" s="256"/>
      <c r="O240" s="256"/>
      <c r="P240" s="256"/>
      <c r="Q240" s="256"/>
      <c r="R240" s="256"/>
      <c r="S240" s="256"/>
      <c r="T240" s="257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58" t="s">
        <v>178</v>
      </c>
      <c r="AU240" s="258" t="s">
        <v>85</v>
      </c>
      <c r="AV240" s="13" t="s">
        <v>85</v>
      </c>
      <c r="AW240" s="13" t="s">
        <v>32</v>
      </c>
      <c r="AX240" s="13" t="s">
        <v>83</v>
      </c>
      <c r="AY240" s="258" t="s">
        <v>161</v>
      </c>
    </row>
    <row r="241" s="2" customFormat="1" ht="24.15" customHeight="1">
      <c r="A241" s="39"/>
      <c r="B241" s="40"/>
      <c r="C241" s="281" t="s">
        <v>308</v>
      </c>
      <c r="D241" s="281" t="s">
        <v>227</v>
      </c>
      <c r="E241" s="282" t="s">
        <v>309</v>
      </c>
      <c r="F241" s="283" t="s">
        <v>310</v>
      </c>
      <c r="G241" s="284" t="s">
        <v>214</v>
      </c>
      <c r="H241" s="285">
        <v>0.21199999999999999</v>
      </c>
      <c r="I241" s="286"/>
      <c r="J241" s="287">
        <f>ROUND(I241*H241,2)</f>
        <v>0</v>
      </c>
      <c r="K241" s="288"/>
      <c r="L241" s="289"/>
      <c r="M241" s="290" t="s">
        <v>1</v>
      </c>
      <c r="N241" s="291" t="s">
        <v>43</v>
      </c>
      <c r="O241" s="93"/>
      <c r="P241" s="239">
        <f>O241*H241</f>
        <v>0</v>
      </c>
      <c r="Q241" s="239">
        <v>1</v>
      </c>
      <c r="R241" s="239">
        <f>Q241*H241</f>
        <v>0.21199999999999999</v>
      </c>
      <c r="S241" s="239">
        <v>0</v>
      </c>
      <c r="T241" s="240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41" t="s">
        <v>206</v>
      </c>
      <c r="AT241" s="241" t="s">
        <v>227</v>
      </c>
      <c r="AU241" s="241" t="s">
        <v>85</v>
      </c>
      <c r="AY241" s="18" t="s">
        <v>161</v>
      </c>
      <c r="BE241" s="242">
        <f>IF(N241="základní",J241,0)</f>
        <v>0</v>
      </c>
      <c r="BF241" s="242">
        <f>IF(N241="snížená",J241,0)</f>
        <v>0</v>
      </c>
      <c r="BG241" s="242">
        <f>IF(N241="zákl. přenesená",J241,0)</f>
        <v>0</v>
      </c>
      <c r="BH241" s="242">
        <f>IF(N241="sníž. přenesená",J241,0)</f>
        <v>0</v>
      </c>
      <c r="BI241" s="242">
        <f>IF(N241="nulová",J241,0)</f>
        <v>0</v>
      </c>
      <c r="BJ241" s="18" t="s">
        <v>167</v>
      </c>
      <c r="BK241" s="242">
        <f>ROUND(I241*H241,2)</f>
        <v>0</v>
      </c>
      <c r="BL241" s="18" t="s">
        <v>167</v>
      </c>
      <c r="BM241" s="241" t="s">
        <v>311</v>
      </c>
    </row>
    <row r="242" s="2" customFormat="1">
      <c r="A242" s="39"/>
      <c r="B242" s="40"/>
      <c r="C242" s="41"/>
      <c r="D242" s="243" t="s">
        <v>169</v>
      </c>
      <c r="E242" s="41"/>
      <c r="F242" s="244" t="s">
        <v>310</v>
      </c>
      <c r="G242" s="41"/>
      <c r="H242" s="41"/>
      <c r="I242" s="245"/>
      <c r="J242" s="41"/>
      <c r="K242" s="41"/>
      <c r="L242" s="45"/>
      <c r="M242" s="246"/>
      <c r="N242" s="247"/>
      <c r="O242" s="93"/>
      <c r="P242" s="93"/>
      <c r="Q242" s="93"/>
      <c r="R242" s="93"/>
      <c r="S242" s="93"/>
      <c r="T242" s="94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169</v>
      </c>
      <c r="AU242" s="18" t="s">
        <v>85</v>
      </c>
    </row>
    <row r="243" s="13" customFormat="1">
      <c r="A243" s="13"/>
      <c r="B243" s="248"/>
      <c r="C243" s="249"/>
      <c r="D243" s="243" t="s">
        <v>178</v>
      </c>
      <c r="E243" s="250" t="s">
        <v>1</v>
      </c>
      <c r="F243" s="251" t="s">
        <v>312</v>
      </c>
      <c r="G243" s="249"/>
      <c r="H243" s="252">
        <v>0.21199999999999999</v>
      </c>
      <c r="I243" s="253"/>
      <c r="J243" s="249"/>
      <c r="K243" s="249"/>
      <c r="L243" s="254"/>
      <c r="M243" s="255"/>
      <c r="N243" s="256"/>
      <c r="O243" s="256"/>
      <c r="P243" s="256"/>
      <c r="Q243" s="256"/>
      <c r="R243" s="256"/>
      <c r="S243" s="256"/>
      <c r="T243" s="257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58" t="s">
        <v>178</v>
      </c>
      <c r="AU243" s="258" t="s">
        <v>85</v>
      </c>
      <c r="AV243" s="13" t="s">
        <v>85</v>
      </c>
      <c r="AW243" s="13" t="s">
        <v>32</v>
      </c>
      <c r="AX243" s="13" t="s">
        <v>83</v>
      </c>
      <c r="AY243" s="258" t="s">
        <v>161</v>
      </c>
    </row>
    <row r="244" s="2" customFormat="1" ht="24.15" customHeight="1">
      <c r="A244" s="39"/>
      <c r="B244" s="40"/>
      <c r="C244" s="229" t="s">
        <v>313</v>
      </c>
      <c r="D244" s="229" t="s">
        <v>163</v>
      </c>
      <c r="E244" s="230" t="s">
        <v>314</v>
      </c>
      <c r="F244" s="231" t="s">
        <v>315</v>
      </c>
      <c r="G244" s="232" t="s">
        <v>176</v>
      </c>
      <c r="H244" s="233">
        <v>1.8</v>
      </c>
      <c r="I244" s="234"/>
      <c r="J244" s="235">
        <f>ROUND(I244*H244,2)</f>
        <v>0</v>
      </c>
      <c r="K244" s="236"/>
      <c r="L244" s="45"/>
      <c r="M244" s="237" t="s">
        <v>1</v>
      </c>
      <c r="N244" s="238" t="s">
        <v>43</v>
      </c>
      <c r="O244" s="93"/>
      <c r="P244" s="239">
        <f>O244*H244</f>
        <v>0</v>
      </c>
      <c r="Q244" s="239">
        <v>1.8907700000000001</v>
      </c>
      <c r="R244" s="239">
        <f>Q244*H244</f>
        <v>3.4033860000000002</v>
      </c>
      <c r="S244" s="239">
        <v>0</v>
      </c>
      <c r="T244" s="240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41" t="s">
        <v>167</v>
      </c>
      <c r="AT244" s="241" t="s">
        <v>163</v>
      </c>
      <c r="AU244" s="241" t="s">
        <v>85</v>
      </c>
      <c r="AY244" s="18" t="s">
        <v>161</v>
      </c>
      <c r="BE244" s="242">
        <f>IF(N244="základní",J244,0)</f>
        <v>0</v>
      </c>
      <c r="BF244" s="242">
        <f>IF(N244="snížená",J244,0)</f>
        <v>0</v>
      </c>
      <c r="BG244" s="242">
        <f>IF(N244="zákl. přenesená",J244,0)</f>
        <v>0</v>
      </c>
      <c r="BH244" s="242">
        <f>IF(N244="sníž. přenesená",J244,0)</f>
        <v>0</v>
      </c>
      <c r="BI244" s="242">
        <f>IF(N244="nulová",J244,0)</f>
        <v>0</v>
      </c>
      <c r="BJ244" s="18" t="s">
        <v>167</v>
      </c>
      <c r="BK244" s="242">
        <f>ROUND(I244*H244,2)</f>
        <v>0</v>
      </c>
      <c r="BL244" s="18" t="s">
        <v>167</v>
      </c>
      <c r="BM244" s="241" t="s">
        <v>316</v>
      </c>
    </row>
    <row r="245" s="2" customFormat="1">
      <c r="A245" s="39"/>
      <c r="B245" s="40"/>
      <c r="C245" s="41"/>
      <c r="D245" s="243" t="s">
        <v>169</v>
      </c>
      <c r="E245" s="41"/>
      <c r="F245" s="244" t="s">
        <v>315</v>
      </c>
      <c r="G245" s="41"/>
      <c r="H245" s="41"/>
      <c r="I245" s="245"/>
      <c r="J245" s="41"/>
      <c r="K245" s="41"/>
      <c r="L245" s="45"/>
      <c r="M245" s="246"/>
      <c r="N245" s="247"/>
      <c r="O245" s="93"/>
      <c r="P245" s="93"/>
      <c r="Q245" s="93"/>
      <c r="R245" s="93"/>
      <c r="S245" s="93"/>
      <c r="T245" s="94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169</v>
      </c>
      <c r="AU245" s="18" t="s">
        <v>85</v>
      </c>
    </row>
    <row r="246" s="13" customFormat="1">
      <c r="A246" s="13"/>
      <c r="B246" s="248"/>
      <c r="C246" s="249"/>
      <c r="D246" s="243" t="s">
        <v>178</v>
      </c>
      <c r="E246" s="250" t="s">
        <v>1</v>
      </c>
      <c r="F246" s="251" t="s">
        <v>317</v>
      </c>
      <c r="G246" s="249"/>
      <c r="H246" s="252">
        <v>1.8</v>
      </c>
      <c r="I246" s="253"/>
      <c r="J246" s="249"/>
      <c r="K246" s="249"/>
      <c r="L246" s="254"/>
      <c r="M246" s="255"/>
      <c r="N246" s="256"/>
      <c r="O246" s="256"/>
      <c r="P246" s="256"/>
      <c r="Q246" s="256"/>
      <c r="R246" s="256"/>
      <c r="S246" s="256"/>
      <c r="T246" s="257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58" t="s">
        <v>178</v>
      </c>
      <c r="AU246" s="258" t="s">
        <v>85</v>
      </c>
      <c r="AV246" s="13" t="s">
        <v>85</v>
      </c>
      <c r="AW246" s="13" t="s">
        <v>32</v>
      </c>
      <c r="AX246" s="13" t="s">
        <v>83</v>
      </c>
      <c r="AY246" s="258" t="s">
        <v>161</v>
      </c>
    </row>
    <row r="247" s="2" customFormat="1" ht="33" customHeight="1">
      <c r="A247" s="39"/>
      <c r="B247" s="40"/>
      <c r="C247" s="229" t="s">
        <v>318</v>
      </c>
      <c r="D247" s="229" t="s">
        <v>163</v>
      </c>
      <c r="E247" s="230" t="s">
        <v>319</v>
      </c>
      <c r="F247" s="231" t="s">
        <v>320</v>
      </c>
      <c r="G247" s="232" t="s">
        <v>260</v>
      </c>
      <c r="H247" s="233">
        <v>6</v>
      </c>
      <c r="I247" s="234"/>
      <c r="J247" s="235">
        <f>ROUND(I247*H247,2)</f>
        <v>0</v>
      </c>
      <c r="K247" s="236"/>
      <c r="L247" s="45"/>
      <c r="M247" s="237" t="s">
        <v>1</v>
      </c>
      <c r="N247" s="238" t="s">
        <v>43</v>
      </c>
      <c r="O247" s="93"/>
      <c r="P247" s="239">
        <f>O247*H247</f>
        <v>0</v>
      </c>
      <c r="Q247" s="239">
        <v>0.16192000000000001</v>
      </c>
      <c r="R247" s="239">
        <f>Q247*H247</f>
        <v>0.97152000000000005</v>
      </c>
      <c r="S247" s="239">
        <v>0</v>
      </c>
      <c r="T247" s="240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41" t="s">
        <v>167</v>
      </c>
      <c r="AT247" s="241" t="s">
        <v>163</v>
      </c>
      <c r="AU247" s="241" t="s">
        <v>85</v>
      </c>
      <c r="AY247" s="18" t="s">
        <v>161</v>
      </c>
      <c r="BE247" s="242">
        <f>IF(N247="základní",J247,0)</f>
        <v>0</v>
      </c>
      <c r="BF247" s="242">
        <f>IF(N247="snížená",J247,0)</f>
        <v>0</v>
      </c>
      <c r="BG247" s="242">
        <f>IF(N247="zákl. přenesená",J247,0)</f>
        <v>0</v>
      </c>
      <c r="BH247" s="242">
        <f>IF(N247="sníž. přenesená",J247,0)</f>
        <v>0</v>
      </c>
      <c r="BI247" s="242">
        <f>IF(N247="nulová",J247,0)</f>
        <v>0</v>
      </c>
      <c r="BJ247" s="18" t="s">
        <v>167</v>
      </c>
      <c r="BK247" s="242">
        <f>ROUND(I247*H247,2)</f>
        <v>0</v>
      </c>
      <c r="BL247" s="18" t="s">
        <v>167</v>
      </c>
      <c r="BM247" s="241" t="s">
        <v>321</v>
      </c>
    </row>
    <row r="248" s="2" customFormat="1">
      <c r="A248" s="39"/>
      <c r="B248" s="40"/>
      <c r="C248" s="41"/>
      <c r="D248" s="243" t="s">
        <v>169</v>
      </c>
      <c r="E248" s="41"/>
      <c r="F248" s="244" t="s">
        <v>320</v>
      </c>
      <c r="G248" s="41"/>
      <c r="H248" s="41"/>
      <c r="I248" s="245"/>
      <c r="J248" s="41"/>
      <c r="K248" s="41"/>
      <c r="L248" s="45"/>
      <c r="M248" s="246"/>
      <c r="N248" s="247"/>
      <c r="O248" s="93"/>
      <c r="P248" s="93"/>
      <c r="Q248" s="93"/>
      <c r="R248" s="93"/>
      <c r="S248" s="93"/>
      <c r="T248" s="94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169</v>
      </c>
      <c r="AU248" s="18" t="s">
        <v>85</v>
      </c>
    </row>
    <row r="249" s="13" customFormat="1">
      <c r="A249" s="13"/>
      <c r="B249" s="248"/>
      <c r="C249" s="249"/>
      <c r="D249" s="243" t="s">
        <v>178</v>
      </c>
      <c r="E249" s="250" t="s">
        <v>1</v>
      </c>
      <c r="F249" s="251" t="s">
        <v>322</v>
      </c>
      <c r="G249" s="249"/>
      <c r="H249" s="252">
        <v>6</v>
      </c>
      <c r="I249" s="253"/>
      <c r="J249" s="249"/>
      <c r="K249" s="249"/>
      <c r="L249" s="254"/>
      <c r="M249" s="255"/>
      <c r="N249" s="256"/>
      <c r="O249" s="256"/>
      <c r="P249" s="256"/>
      <c r="Q249" s="256"/>
      <c r="R249" s="256"/>
      <c r="S249" s="256"/>
      <c r="T249" s="257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58" t="s">
        <v>178</v>
      </c>
      <c r="AU249" s="258" t="s">
        <v>85</v>
      </c>
      <c r="AV249" s="13" t="s">
        <v>85</v>
      </c>
      <c r="AW249" s="13" t="s">
        <v>32</v>
      </c>
      <c r="AX249" s="13" t="s">
        <v>83</v>
      </c>
      <c r="AY249" s="258" t="s">
        <v>161</v>
      </c>
    </row>
    <row r="250" s="12" customFormat="1" ht="22.8" customHeight="1">
      <c r="A250" s="12"/>
      <c r="B250" s="213"/>
      <c r="C250" s="214"/>
      <c r="D250" s="215" t="s">
        <v>75</v>
      </c>
      <c r="E250" s="227" t="s">
        <v>191</v>
      </c>
      <c r="F250" s="227" t="s">
        <v>323</v>
      </c>
      <c r="G250" s="214"/>
      <c r="H250" s="214"/>
      <c r="I250" s="217"/>
      <c r="J250" s="228">
        <f>BK250</f>
        <v>0</v>
      </c>
      <c r="K250" s="214"/>
      <c r="L250" s="219"/>
      <c r="M250" s="220"/>
      <c r="N250" s="221"/>
      <c r="O250" s="221"/>
      <c r="P250" s="222">
        <f>SUM(P251:P262)</f>
        <v>0</v>
      </c>
      <c r="Q250" s="221"/>
      <c r="R250" s="222">
        <f>SUM(R251:R262)</f>
        <v>6.2037000000000013</v>
      </c>
      <c r="S250" s="221"/>
      <c r="T250" s="223">
        <f>SUM(T251:T262)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224" t="s">
        <v>83</v>
      </c>
      <c r="AT250" s="225" t="s">
        <v>75</v>
      </c>
      <c r="AU250" s="225" t="s">
        <v>83</v>
      </c>
      <c r="AY250" s="224" t="s">
        <v>161</v>
      </c>
      <c r="BK250" s="226">
        <f>SUM(BK251:BK262)</f>
        <v>0</v>
      </c>
    </row>
    <row r="251" s="2" customFormat="1" ht="16.5" customHeight="1">
      <c r="A251" s="39"/>
      <c r="B251" s="40"/>
      <c r="C251" s="229" t="s">
        <v>324</v>
      </c>
      <c r="D251" s="229" t="s">
        <v>163</v>
      </c>
      <c r="E251" s="230" t="s">
        <v>325</v>
      </c>
      <c r="F251" s="231" t="s">
        <v>326</v>
      </c>
      <c r="G251" s="232" t="s">
        <v>260</v>
      </c>
      <c r="H251" s="233">
        <v>6</v>
      </c>
      <c r="I251" s="234"/>
      <c r="J251" s="235">
        <f>ROUND(I251*H251,2)</f>
        <v>0</v>
      </c>
      <c r="K251" s="236"/>
      <c r="L251" s="45"/>
      <c r="M251" s="237" t="s">
        <v>1</v>
      </c>
      <c r="N251" s="238" t="s">
        <v>43</v>
      </c>
      <c r="O251" s="93"/>
      <c r="P251" s="239">
        <f>O251*H251</f>
        <v>0</v>
      </c>
      <c r="Q251" s="239">
        <v>0.36834</v>
      </c>
      <c r="R251" s="239">
        <f>Q251*H251</f>
        <v>2.2100400000000002</v>
      </c>
      <c r="S251" s="239">
        <v>0</v>
      </c>
      <c r="T251" s="240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41" t="s">
        <v>167</v>
      </c>
      <c r="AT251" s="241" t="s">
        <v>163</v>
      </c>
      <c r="AU251" s="241" t="s">
        <v>85</v>
      </c>
      <c r="AY251" s="18" t="s">
        <v>161</v>
      </c>
      <c r="BE251" s="242">
        <f>IF(N251="základní",J251,0)</f>
        <v>0</v>
      </c>
      <c r="BF251" s="242">
        <f>IF(N251="snížená",J251,0)</f>
        <v>0</v>
      </c>
      <c r="BG251" s="242">
        <f>IF(N251="zákl. přenesená",J251,0)</f>
        <v>0</v>
      </c>
      <c r="BH251" s="242">
        <f>IF(N251="sníž. přenesená",J251,0)</f>
        <v>0</v>
      </c>
      <c r="BI251" s="242">
        <f>IF(N251="nulová",J251,0)</f>
        <v>0</v>
      </c>
      <c r="BJ251" s="18" t="s">
        <v>167</v>
      </c>
      <c r="BK251" s="242">
        <f>ROUND(I251*H251,2)</f>
        <v>0</v>
      </c>
      <c r="BL251" s="18" t="s">
        <v>167</v>
      </c>
      <c r="BM251" s="241" t="s">
        <v>327</v>
      </c>
    </row>
    <row r="252" s="2" customFormat="1">
      <c r="A252" s="39"/>
      <c r="B252" s="40"/>
      <c r="C252" s="41"/>
      <c r="D252" s="243" t="s">
        <v>169</v>
      </c>
      <c r="E252" s="41"/>
      <c r="F252" s="244" t="s">
        <v>326</v>
      </c>
      <c r="G252" s="41"/>
      <c r="H252" s="41"/>
      <c r="I252" s="245"/>
      <c r="J252" s="41"/>
      <c r="K252" s="41"/>
      <c r="L252" s="45"/>
      <c r="M252" s="246"/>
      <c r="N252" s="247"/>
      <c r="O252" s="93"/>
      <c r="P252" s="93"/>
      <c r="Q252" s="93"/>
      <c r="R252" s="93"/>
      <c r="S252" s="93"/>
      <c r="T252" s="94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169</v>
      </c>
      <c r="AU252" s="18" t="s">
        <v>85</v>
      </c>
    </row>
    <row r="253" s="13" customFormat="1">
      <c r="A253" s="13"/>
      <c r="B253" s="248"/>
      <c r="C253" s="249"/>
      <c r="D253" s="243" t="s">
        <v>178</v>
      </c>
      <c r="E253" s="250" t="s">
        <v>1</v>
      </c>
      <c r="F253" s="251" t="s">
        <v>322</v>
      </c>
      <c r="G253" s="249"/>
      <c r="H253" s="252">
        <v>6</v>
      </c>
      <c r="I253" s="253"/>
      <c r="J253" s="249"/>
      <c r="K253" s="249"/>
      <c r="L253" s="254"/>
      <c r="M253" s="255"/>
      <c r="N253" s="256"/>
      <c r="O253" s="256"/>
      <c r="P253" s="256"/>
      <c r="Q253" s="256"/>
      <c r="R253" s="256"/>
      <c r="S253" s="256"/>
      <c r="T253" s="257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58" t="s">
        <v>178</v>
      </c>
      <c r="AU253" s="258" t="s">
        <v>85</v>
      </c>
      <c r="AV253" s="13" t="s">
        <v>85</v>
      </c>
      <c r="AW253" s="13" t="s">
        <v>32</v>
      </c>
      <c r="AX253" s="13" t="s">
        <v>83</v>
      </c>
      <c r="AY253" s="258" t="s">
        <v>161</v>
      </c>
    </row>
    <row r="254" s="2" customFormat="1" ht="16.5" customHeight="1">
      <c r="A254" s="39"/>
      <c r="B254" s="40"/>
      <c r="C254" s="229" t="s">
        <v>328</v>
      </c>
      <c r="D254" s="229" t="s">
        <v>163</v>
      </c>
      <c r="E254" s="230" t="s">
        <v>329</v>
      </c>
      <c r="F254" s="231" t="s">
        <v>330</v>
      </c>
      <c r="G254" s="232" t="s">
        <v>260</v>
      </c>
      <c r="H254" s="233">
        <v>6</v>
      </c>
      <c r="I254" s="234"/>
      <c r="J254" s="235">
        <f>ROUND(I254*H254,2)</f>
        <v>0</v>
      </c>
      <c r="K254" s="236"/>
      <c r="L254" s="45"/>
      <c r="M254" s="237" t="s">
        <v>1</v>
      </c>
      <c r="N254" s="238" t="s">
        <v>43</v>
      </c>
      <c r="O254" s="93"/>
      <c r="P254" s="239">
        <f>O254*H254</f>
        <v>0</v>
      </c>
      <c r="Q254" s="239">
        <v>0.46000000000000002</v>
      </c>
      <c r="R254" s="239">
        <f>Q254*H254</f>
        <v>2.7600000000000002</v>
      </c>
      <c r="S254" s="239">
        <v>0</v>
      </c>
      <c r="T254" s="240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41" t="s">
        <v>167</v>
      </c>
      <c r="AT254" s="241" t="s">
        <v>163</v>
      </c>
      <c r="AU254" s="241" t="s">
        <v>85</v>
      </c>
      <c r="AY254" s="18" t="s">
        <v>161</v>
      </c>
      <c r="BE254" s="242">
        <f>IF(N254="základní",J254,0)</f>
        <v>0</v>
      </c>
      <c r="BF254" s="242">
        <f>IF(N254="snížená",J254,0)</f>
        <v>0</v>
      </c>
      <c r="BG254" s="242">
        <f>IF(N254="zákl. přenesená",J254,0)</f>
        <v>0</v>
      </c>
      <c r="BH254" s="242">
        <f>IF(N254="sníž. přenesená",J254,0)</f>
        <v>0</v>
      </c>
      <c r="BI254" s="242">
        <f>IF(N254="nulová",J254,0)</f>
        <v>0</v>
      </c>
      <c r="BJ254" s="18" t="s">
        <v>167</v>
      </c>
      <c r="BK254" s="242">
        <f>ROUND(I254*H254,2)</f>
        <v>0</v>
      </c>
      <c r="BL254" s="18" t="s">
        <v>167</v>
      </c>
      <c r="BM254" s="241" t="s">
        <v>331</v>
      </c>
    </row>
    <row r="255" s="2" customFormat="1">
      <c r="A255" s="39"/>
      <c r="B255" s="40"/>
      <c r="C255" s="41"/>
      <c r="D255" s="243" t="s">
        <v>169</v>
      </c>
      <c r="E255" s="41"/>
      <c r="F255" s="244" t="s">
        <v>330</v>
      </c>
      <c r="G255" s="41"/>
      <c r="H255" s="41"/>
      <c r="I255" s="245"/>
      <c r="J255" s="41"/>
      <c r="K255" s="41"/>
      <c r="L255" s="45"/>
      <c r="M255" s="246"/>
      <c r="N255" s="247"/>
      <c r="O255" s="93"/>
      <c r="P255" s="93"/>
      <c r="Q255" s="93"/>
      <c r="R255" s="93"/>
      <c r="S255" s="93"/>
      <c r="T255" s="94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169</v>
      </c>
      <c r="AU255" s="18" t="s">
        <v>85</v>
      </c>
    </row>
    <row r="256" s="13" customFormat="1">
      <c r="A256" s="13"/>
      <c r="B256" s="248"/>
      <c r="C256" s="249"/>
      <c r="D256" s="243" t="s">
        <v>178</v>
      </c>
      <c r="E256" s="250" t="s">
        <v>1</v>
      </c>
      <c r="F256" s="251" t="s">
        <v>322</v>
      </c>
      <c r="G256" s="249"/>
      <c r="H256" s="252">
        <v>6</v>
      </c>
      <c r="I256" s="253"/>
      <c r="J256" s="249"/>
      <c r="K256" s="249"/>
      <c r="L256" s="254"/>
      <c r="M256" s="255"/>
      <c r="N256" s="256"/>
      <c r="O256" s="256"/>
      <c r="P256" s="256"/>
      <c r="Q256" s="256"/>
      <c r="R256" s="256"/>
      <c r="S256" s="256"/>
      <c r="T256" s="257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58" t="s">
        <v>178</v>
      </c>
      <c r="AU256" s="258" t="s">
        <v>85</v>
      </c>
      <c r="AV256" s="13" t="s">
        <v>85</v>
      </c>
      <c r="AW256" s="13" t="s">
        <v>32</v>
      </c>
      <c r="AX256" s="13" t="s">
        <v>83</v>
      </c>
      <c r="AY256" s="258" t="s">
        <v>161</v>
      </c>
    </row>
    <row r="257" s="2" customFormat="1" ht="24.15" customHeight="1">
      <c r="A257" s="39"/>
      <c r="B257" s="40"/>
      <c r="C257" s="229" t="s">
        <v>332</v>
      </c>
      <c r="D257" s="229" t="s">
        <v>163</v>
      </c>
      <c r="E257" s="230" t="s">
        <v>333</v>
      </c>
      <c r="F257" s="231" t="s">
        <v>334</v>
      </c>
      <c r="G257" s="232" t="s">
        <v>260</v>
      </c>
      <c r="H257" s="233">
        <v>6</v>
      </c>
      <c r="I257" s="234"/>
      <c r="J257" s="235">
        <f>ROUND(I257*H257,2)</f>
        <v>0</v>
      </c>
      <c r="K257" s="236"/>
      <c r="L257" s="45"/>
      <c r="M257" s="237" t="s">
        <v>1</v>
      </c>
      <c r="N257" s="238" t="s">
        <v>43</v>
      </c>
      <c r="O257" s="93"/>
      <c r="P257" s="239">
        <f>O257*H257</f>
        <v>0</v>
      </c>
      <c r="Q257" s="239">
        <v>0.089219999999999994</v>
      </c>
      <c r="R257" s="239">
        <f>Q257*H257</f>
        <v>0.53532000000000002</v>
      </c>
      <c r="S257" s="239">
        <v>0</v>
      </c>
      <c r="T257" s="240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41" t="s">
        <v>167</v>
      </c>
      <c r="AT257" s="241" t="s">
        <v>163</v>
      </c>
      <c r="AU257" s="241" t="s">
        <v>85</v>
      </c>
      <c r="AY257" s="18" t="s">
        <v>161</v>
      </c>
      <c r="BE257" s="242">
        <f>IF(N257="základní",J257,0)</f>
        <v>0</v>
      </c>
      <c r="BF257" s="242">
        <f>IF(N257="snížená",J257,0)</f>
        <v>0</v>
      </c>
      <c r="BG257" s="242">
        <f>IF(N257="zákl. přenesená",J257,0)</f>
        <v>0</v>
      </c>
      <c r="BH257" s="242">
        <f>IF(N257="sníž. přenesená",J257,0)</f>
        <v>0</v>
      </c>
      <c r="BI257" s="242">
        <f>IF(N257="nulová",J257,0)</f>
        <v>0</v>
      </c>
      <c r="BJ257" s="18" t="s">
        <v>167</v>
      </c>
      <c r="BK257" s="242">
        <f>ROUND(I257*H257,2)</f>
        <v>0</v>
      </c>
      <c r="BL257" s="18" t="s">
        <v>167</v>
      </c>
      <c r="BM257" s="241" t="s">
        <v>335</v>
      </c>
    </row>
    <row r="258" s="2" customFormat="1">
      <c r="A258" s="39"/>
      <c r="B258" s="40"/>
      <c r="C258" s="41"/>
      <c r="D258" s="243" t="s">
        <v>169</v>
      </c>
      <c r="E258" s="41"/>
      <c r="F258" s="244" t="s">
        <v>334</v>
      </c>
      <c r="G258" s="41"/>
      <c r="H258" s="41"/>
      <c r="I258" s="245"/>
      <c r="J258" s="41"/>
      <c r="K258" s="41"/>
      <c r="L258" s="45"/>
      <c r="M258" s="246"/>
      <c r="N258" s="247"/>
      <c r="O258" s="93"/>
      <c r="P258" s="93"/>
      <c r="Q258" s="93"/>
      <c r="R258" s="93"/>
      <c r="S258" s="93"/>
      <c r="T258" s="94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169</v>
      </c>
      <c r="AU258" s="18" t="s">
        <v>85</v>
      </c>
    </row>
    <row r="259" s="13" customFormat="1">
      <c r="A259" s="13"/>
      <c r="B259" s="248"/>
      <c r="C259" s="249"/>
      <c r="D259" s="243" t="s">
        <v>178</v>
      </c>
      <c r="E259" s="250" t="s">
        <v>1</v>
      </c>
      <c r="F259" s="251" t="s">
        <v>322</v>
      </c>
      <c r="G259" s="249"/>
      <c r="H259" s="252">
        <v>6</v>
      </c>
      <c r="I259" s="253"/>
      <c r="J259" s="249"/>
      <c r="K259" s="249"/>
      <c r="L259" s="254"/>
      <c r="M259" s="255"/>
      <c r="N259" s="256"/>
      <c r="O259" s="256"/>
      <c r="P259" s="256"/>
      <c r="Q259" s="256"/>
      <c r="R259" s="256"/>
      <c r="S259" s="256"/>
      <c r="T259" s="257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58" t="s">
        <v>178</v>
      </c>
      <c r="AU259" s="258" t="s">
        <v>85</v>
      </c>
      <c r="AV259" s="13" t="s">
        <v>85</v>
      </c>
      <c r="AW259" s="13" t="s">
        <v>32</v>
      </c>
      <c r="AX259" s="13" t="s">
        <v>83</v>
      </c>
      <c r="AY259" s="258" t="s">
        <v>161</v>
      </c>
    </row>
    <row r="260" s="2" customFormat="1" ht="16.5" customHeight="1">
      <c r="A260" s="39"/>
      <c r="B260" s="40"/>
      <c r="C260" s="281" t="s">
        <v>336</v>
      </c>
      <c r="D260" s="281" t="s">
        <v>227</v>
      </c>
      <c r="E260" s="282" t="s">
        <v>337</v>
      </c>
      <c r="F260" s="283" t="s">
        <v>338</v>
      </c>
      <c r="G260" s="284" t="s">
        <v>260</v>
      </c>
      <c r="H260" s="285">
        <v>6.1799999999999997</v>
      </c>
      <c r="I260" s="286"/>
      <c r="J260" s="287">
        <f>ROUND(I260*H260,2)</f>
        <v>0</v>
      </c>
      <c r="K260" s="288"/>
      <c r="L260" s="289"/>
      <c r="M260" s="290" t="s">
        <v>1</v>
      </c>
      <c r="N260" s="291" t="s">
        <v>43</v>
      </c>
      <c r="O260" s="93"/>
      <c r="P260" s="239">
        <f>O260*H260</f>
        <v>0</v>
      </c>
      <c r="Q260" s="239">
        <v>0.113</v>
      </c>
      <c r="R260" s="239">
        <f>Q260*H260</f>
        <v>0.69833999999999996</v>
      </c>
      <c r="S260" s="239">
        <v>0</v>
      </c>
      <c r="T260" s="240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41" t="s">
        <v>206</v>
      </c>
      <c r="AT260" s="241" t="s">
        <v>227</v>
      </c>
      <c r="AU260" s="241" t="s">
        <v>85</v>
      </c>
      <c r="AY260" s="18" t="s">
        <v>161</v>
      </c>
      <c r="BE260" s="242">
        <f>IF(N260="základní",J260,0)</f>
        <v>0</v>
      </c>
      <c r="BF260" s="242">
        <f>IF(N260="snížená",J260,0)</f>
        <v>0</v>
      </c>
      <c r="BG260" s="242">
        <f>IF(N260="zákl. přenesená",J260,0)</f>
        <v>0</v>
      </c>
      <c r="BH260" s="242">
        <f>IF(N260="sníž. přenesená",J260,0)</f>
        <v>0</v>
      </c>
      <c r="BI260" s="242">
        <f>IF(N260="nulová",J260,0)</f>
        <v>0</v>
      </c>
      <c r="BJ260" s="18" t="s">
        <v>167</v>
      </c>
      <c r="BK260" s="242">
        <f>ROUND(I260*H260,2)</f>
        <v>0</v>
      </c>
      <c r="BL260" s="18" t="s">
        <v>167</v>
      </c>
      <c r="BM260" s="241" t="s">
        <v>339</v>
      </c>
    </row>
    <row r="261" s="2" customFormat="1">
      <c r="A261" s="39"/>
      <c r="B261" s="40"/>
      <c r="C261" s="41"/>
      <c r="D261" s="243" t="s">
        <v>169</v>
      </c>
      <c r="E261" s="41"/>
      <c r="F261" s="244" t="s">
        <v>338</v>
      </c>
      <c r="G261" s="41"/>
      <c r="H261" s="41"/>
      <c r="I261" s="245"/>
      <c r="J261" s="41"/>
      <c r="K261" s="41"/>
      <c r="L261" s="45"/>
      <c r="M261" s="246"/>
      <c r="N261" s="247"/>
      <c r="O261" s="93"/>
      <c r="P261" s="93"/>
      <c r="Q261" s="93"/>
      <c r="R261" s="93"/>
      <c r="S261" s="93"/>
      <c r="T261" s="94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169</v>
      </c>
      <c r="AU261" s="18" t="s">
        <v>85</v>
      </c>
    </row>
    <row r="262" s="13" customFormat="1">
      <c r="A262" s="13"/>
      <c r="B262" s="248"/>
      <c r="C262" s="249"/>
      <c r="D262" s="243" t="s">
        <v>178</v>
      </c>
      <c r="E262" s="250" t="s">
        <v>1</v>
      </c>
      <c r="F262" s="251" t="s">
        <v>340</v>
      </c>
      <c r="G262" s="249"/>
      <c r="H262" s="252">
        <v>6.1799999999999997</v>
      </c>
      <c r="I262" s="253"/>
      <c r="J262" s="249"/>
      <c r="K262" s="249"/>
      <c r="L262" s="254"/>
      <c r="M262" s="255"/>
      <c r="N262" s="256"/>
      <c r="O262" s="256"/>
      <c r="P262" s="256"/>
      <c r="Q262" s="256"/>
      <c r="R262" s="256"/>
      <c r="S262" s="256"/>
      <c r="T262" s="257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58" t="s">
        <v>178</v>
      </c>
      <c r="AU262" s="258" t="s">
        <v>85</v>
      </c>
      <c r="AV262" s="13" t="s">
        <v>85</v>
      </c>
      <c r="AW262" s="13" t="s">
        <v>32</v>
      </c>
      <c r="AX262" s="13" t="s">
        <v>83</v>
      </c>
      <c r="AY262" s="258" t="s">
        <v>161</v>
      </c>
    </row>
    <row r="263" s="12" customFormat="1" ht="22.8" customHeight="1">
      <c r="A263" s="12"/>
      <c r="B263" s="213"/>
      <c r="C263" s="214"/>
      <c r="D263" s="215" t="s">
        <v>75</v>
      </c>
      <c r="E263" s="227" t="s">
        <v>196</v>
      </c>
      <c r="F263" s="227" t="s">
        <v>341</v>
      </c>
      <c r="G263" s="214"/>
      <c r="H263" s="214"/>
      <c r="I263" s="217"/>
      <c r="J263" s="228">
        <f>BK263</f>
        <v>0</v>
      </c>
      <c r="K263" s="214"/>
      <c r="L263" s="219"/>
      <c r="M263" s="220"/>
      <c r="N263" s="221"/>
      <c r="O263" s="221"/>
      <c r="P263" s="222">
        <f>SUM(P264:P392)</f>
        <v>0</v>
      </c>
      <c r="Q263" s="221"/>
      <c r="R263" s="222">
        <f>SUM(R264:R392)</f>
        <v>55.943616179999999</v>
      </c>
      <c r="S263" s="221"/>
      <c r="T263" s="223">
        <f>SUM(T264:T392)</f>
        <v>0.77759999999999996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224" t="s">
        <v>83</v>
      </c>
      <c r="AT263" s="225" t="s">
        <v>75</v>
      </c>
      <c r="AU263" s="225" t="s">
        <v>83</v>
      </c>
      <c r="AY263" s="224" t="s">
        <v>161</v>
      </c>
      <c r="BK263" s="226">
        <f>SUM(BK264:BK392)</f>
        <v>0</v>
      </c>
    </row>
    <row r="264" s="2" customFormat="1" ht="24.15" customHeight="1">
      <c r="A264" s="39"/>
      <c r="B264" s="40"/>
      <c r="C264" s="229" t="s">
        <v>342</v>
      </c>
      <c r="D264" s="229" t="s">
        <v>163</v>
      </c>
      <c r="E264" s="230" t="s">
        <v>343</v>
      </c>
      <c r="F264" s="231" t="s">
        <v>344</v>
      </c>
      <c r="G264" s="232" t="s">
        <v>260</v>
      </c>
      <c r="H264" s="233">
        <v>30.576000000000001</v>
      </c>
      <c r="I264" s="234"/>
      <c r="J264" s="235">
        <f>ROUND(I264*H264,2)</f>
        <v>0</v>
      </c>
      <c r="K264" s="236"/>
      <c r="L264" s="45"/>
      <c r="M264" s="237" t="s">
        <v>1</v>
      </c>
      <c r="N264" s="238" t="s">
        <v>43</v>
      </c>
      <c r="O264" s="93"/>
      <c r="P264" s="239">
        <f>O264*H264</f>
        <v>0</v>
      </c>
      <c r="Q264" s="239">
        <v>0.015400000000000001</v>
      </c>
      <c r="R264" s="239">
        <f>Q264*H264</f>
        <v>0.47087040000000002</v>
      </c>
      <c r="S264" s="239">
        <v>0</v>
      </c>
      <c r="T264" s="240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41" t="s">
        <v>167</v>
      </c>
      <c r="AT264" s="241" t="s">
        <v>163</v>
      </c>
      <c r="AU264" s="241" t="s">
        <v>85</v>
      </c>
      <c r="AY264" s="18" t="s">
        <v>161</v>
      </c>
      <c r="BE264" s="242">
        <f>IF(N264="základní",J264,0)</f>
        <v>0</v>
      </c>
      <c r="BF264" s="242">
        <f>IF(N264="snížená",J264,0)</f>
        <v>0</v>
      </c>
      <c r="BG264" s="242">
        <f>IF(N264="zákl. přenesená",J264,0)</f>
        <v>0</v>
      </c>
      <c r="BH264" s="242">
        <f>IF(N264="sníž. přenesená",J264,0)</f>
        <v>0</v>
      </c>
      <c r="BI264" s="242">
        <f>IF(N264="nulová",J264,0)</f>
        <v>0</v>
      </c>
      <c r="BJ264" s="18" t="s">
        <v>167</v>
      </c>
      <c r="BK264" s="242">
        <f>ROUND(I264*H264,2)</f>
        <v>0</v>
      </c>
      <c r="BL264" s="18" t="s">
        <v>167</v>
      </c>
      <c r="BM264" s="241" t="s">
        <v>345</v>
      </c>
    </row>
    <row r="265" s="2" customFormat="1">
      <c r="A265" s="39"/>
      <c r="B265" s="40"/>
      <c r="C265" s="41"/>
      <c r="D265" s="243" t="s">
        <v>169</v>
      </c>
      <c r="E265" s="41"/>
      <c r="F265" s="244" t="s">
        <v>344</v>
      </c>
      <c r="G265" s="41"/>
      <c r="H265" s="41"/>
      <c r="I265" s="245"/>
      <c r="J265" s="41"/>
      <c r="K265" s="41"/>
      <c r="L265" s="45"/>
      <c r="M265" s="246"/>
      <c r="N265" s="247"/>
      <c r="O265" s="93"/>
      <c r="P265" s="93"/>
      <c r="Q265" s="93"/>
      <c r="R265" s="93"/>
      <c r="S265" s="93"/>
      <c r="T265" s="94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169</v>
      </c>
      <c r="AU265" s="18" t="s">
        <v>85</v>
      </c>
    </row>
    <row r="266" s="13" customFormat="1">
      <c r="A266" s="13"/>
      <c r="B266" s="248"/>
      <c r="C266" s="249"/>
      <c r="D266" s="243" t="s">
        <v>178</v>
      </c>
      <c r="E266" s="250" t="s">
        <v>1</v>
      </c>
      <c r="F266" s="251" t="s">
        <v>346</v>
      </c>
      <c r="G266" s="249"/>
      <c r="H266" s="252">
        <v>30.576000000000001</v>
      </c>
      <c r="I266" s="253"/>
      <c r="J266" s="249"/>
      <c r="K266" s="249"/>
      <c r="L266" s="254"/>
      <c r="M266" s="255"/>
      <c r="N266" s="256"/>
      <c r="O266" s="256"/>
      <c r="P266" s="256"/>
      <c r="Q266" s="256"/>
      <c r="R266" s="256"/>
      <c r="S266" s="256"/>
      <c r="T266" s="257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58" t="s">
        <v>178</v>
      </c>
      <c r="AU266" s="258" t="s">
        <v>85</v>
      </c>
      <c r="AV266" s="13" t="s">
        <v>85</v>
      </c>
      <c r="AW266" s="13" t="s">
        <v>32</v>
      </c>
      <c r="AX266" s="13" t="s">
        <v>83</v>
      </c>
      <c r="AY266" s="258" t="s">
        <v>161</v>
      </c>
    </row>
    <row r="267" s="2" customFormat="1" ht="24.15" customHeight="1">
      <c r="A267" s="39"/>
      <c r="B267" s="40"/>
      <c r="C267" s="229" t="s">
        <v>347</v>
      </c>
      <c r="D267" s="229" t="s">
        <v>163</v>
      </c>
      <c r="E267" s="230" t="s">
        <v>348</v>
      </c>
      <c r="F267" s="231" t="s">
        <v>349</v>
      </c>
      <c r="G267" s="232" t="s">
        <v>260</v>
      </c>
      <c r="H267" s="233">
        <v>30.576000000000001</v>
      </c>
      <c r="I267" s="234"/>
      <c r="J267" s="235">
        <f>ROUND(I267*H267,2)</f>
        <v>0</v>
      </c>
      <c r="K267" s="236"/>
      <c r="L267" s="45"/>
      <c r="M267" s="237" t="s">
        <v>1</v>
      </c>
      <c r="N267" s="238" t="s">
        <v>43</v>
      </c>
      <c r="O267" s="93"/>
      <c r="P267" s="239">
        <f>O267*H267</f>
        <v>0</v>
      </c>
      <c r="Q267" s="239">
        <v>0.0079000000000000008</v>
      </c>
      <c r="R267" s="239">
        <f>Q267*H267</f>
        <v>0.24155040000000003</v>
      </c>
      <c r="S267" s="239">
        <v>0</v>
      </c>
      <c r="T267" s="240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41" t="s">
        <v>167</v>
      </c>
      <c r="AT267" s="241" t="s">
        <v>163</v>
      </c>
      <c r="AU267" s="241" t="s">
        <v>85</v>
      </c>
      <c r="AY267" s="18" t="s">
        <v>161</v>
      </c>
      <c r="BE267" s="242">
        <f>IF(N267="základní",J267,0)</f>
        <v>0</v>
      </c>
      <c r="BF267" s="242">
        <f>IF(N267="snížená",J267,0)</f>
        <v>0</v>
      </c>
      <c r="BG267" s="242">
        <f>IF(N267="zákl. přenesená",J267,0)</f>
        <v>0</v>
      </c>
      <c r="BH267" s="242">
        <f>IF(N267="sníž. přenesená",J267,0)</f>
        <v>0</v>
      </c>
      <c r="BI267" s="242">
        <f>IF(N267="nulová",J267,0)</f>
        <v>0</v>
      </c>
      <c r="BJ267" s="18" t="s">
        <v>167</v>
      </c>
      <c r="BK267" s="242">
        <f>ROUND(I267*H267,2)</f>
        <v>0</v>
      </c>
      <c r="BL267" s="18" t="s">
        <v>167</v>
      </c>
      <c r="BM267" s="241" t="s">
        <v>350</v>
      </c>
    </row>
    <row r="268" s="2" customFormat="1">
      <c r="A268" s="39"/>
      <c r="B268" s="40"/>
      <c r="C268" s="41"/>
      <c r="D268" s="243" t="s">
        <v>169</v>
      </c>
      <c r="E268" s="41"/>
      <c r="F268" s="244" t="s">
        <v>349</v>
      </c>
      <c r="G268" s="41"/>
      <c r="H268" s="41"/>
      <c r="I268" s="245"/>
      <c r="J268" s="41"/>
      <c r="K268" s="41"/>
      <c r="L268" s="45"/>
      <c r="M268" s="246"/>
      <c r="N268" s="247"/>
      <c r="O268" s="93"/>
      <c r="P268" s="93"/>
      <c r="Q268" s="93"/>
      <c r="R268" s="93"/>
      <c r="S268" s="93"/>
      <c r="T268" s="94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169</v>
      </c>
      <c r="AU268" s="18" t="s">
        <v>85</v>
      </c>
    </row>
    <row r="269" s="2" customFormat="1" ht="24.15" customHeight="1">
      <c r="A269" s="39"/>
      <c r="B269" s="40"/>
      <c r="C269" s="229" t="s">
        <v>351</v>
      </c>
      <c r="D269" s="229" t="s">
        <v>163</v>
      </c>
      <c r="E269" s="230" t="s">
        <v>352</v>
      </c>
      <c r="F269" s="231" t="s">
        <v>353</v>
      </c>
      <c r="G269" s="232" t="s">
        <v>266</v>
      </c>
      <c r="H269" s="233">
        <v>4</v>
      </c>
      <c r="I269" s="234"/>
      <c r="J269" s="235">
        <f>ROUND(I269*H269,2)</f>
        <v>0</v>
      </c>
      <c r="K269" s="236"/>
      <c r="L269" s="45"/>
      <c r="M269" s="237" t="s">
        <v>1</v>
      </c>
      <c r="N269" s="238" t="s">
        <v>43</v>
      </c>
      <c r="O269" s="93"/>
      <c r="P269" s="239">
        <f>O269*H269</f>
        <v>0</v>
      </c>
      <c r="Q269" s="239">
        <v>0.1575</v>
      </c>
      <c r="R269" s="239">
        <f>Q269*H269</f>
        <v>0.63</v>
      </c>
      <c r="S269" s="239">
        <v>0</v>
      </c>
      <c r="T269" s="240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41" t="s">
        <v>167</v>
      </c>
      <c r="AT269" s="241" t="s">
        <v>163</v>
      </c>
      <c r="AU269" s="241" t="s">
        <v>85</v>
      </c>
      <c r="AY269" s="18" t="s">
        <v>161</v>
      </c>
      <c r="BE269" s="242">
        <f>IF(N269="základní",J269,0)</f>
        <v>0</v>
      </c>
      <c r="BF269" s="242">
        <f>IF(N269="snížená",J269,0)</f>
        <v>0</v>
      </c>
      <c r="BG269" s="242">
        <f>IF(N269="zákl. přenesená",J269,0)</f>
        <v>0</v>
      </c>
      <c r="BH269" s="242">
        <f>IF(N269="sníž. přenesená",J269,0)</f>
        <v>0</v>
      </c>
      <c r="BI269" s="242">
        <f>IF(N269="nulová",J269,0)</f>
        <v>0</v>
      </c>
      <c r="BJ269" s="18" t="s">
        <v>167</v>
      </c>
      <c r="BK269" s="242">
        <f>ROUND(I269*H269,2)</f>
        <v>0</v>
      </c>
      <c r="BL269" s="18" t="s">
        <v>167</v>
      </c>
      <c r="BM269" s="241" t="s">
        <v>354</v>
      </c>
    </row>
    <row r="270" s="2" customFormat="1">
      <c r="A270" s="39"/>
      <c r="B270" s="40"/>
      <c r="C270" s="41"/>
      <c r="D270" s="243" t="s">
        <v>169</v>
      </c>
      <c r="E270" s="41"/>
      <c r="F270" s="244" t="s">
        <v>353</v>
      </c>
      <c r="G270" s="41"/>
      <c r="H270" s="41"/>
      <c r="I270" s="245"/>
      <c r="J270" s="41"/>
      <c r="K270" s="41"/>
      <c r="L270" s="45"/>
      <c r="M270" s="246"/>
      <c r="N270" s="247"/>
      <c r="O270" s="93"/>
      <c r="P270" s="93"/>
      <c r="Q270" s="93"/>
      <c r="R270" s="93"/>
      <c r="S270" s="93"/>
      <c r="T270" s="94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169</v>
      </c>
      <c r="AU270" s="18" t="s">
        <v>85</v>
      </c>
    </row>
    <row r="271" s="13" customFormat="1">
      <c r="A271" s="13"/>
      <c r="B271" s="248"/>
      <c r="C271" s="249"/>
      <c r="D271" s="243" t="s">
        <v>178</v>
      </c>
      <c r="E271" s="250" t="s">
        <v>1</v>
      </c>
      <c r="F271" s="251" t="s">
        <v>355</v>
      </c>
      <c r="G271" s="249"/>
      <c r="H271" s="252">
        <v>4</v>
      </c>
      <c r="I271" s="253"/>
      <c r="J271" s="249"/>
      <c r="K271" s="249"/>
      <c r="L271" s="254"/>
      <c r="M271" s="255"/>
      <c r="N271" s="256"/>
      <c r="O271" s="256"/>
      <c r="P271" s="256"/>
      <c r="Q271" s="256"/>
      <c r="R271" s="256"/>
      <c r="S271" s="256"/>
      <c r="T271" s="257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58" t="s">
        <v>178</v>
      </c>
      <c r="AU271" s="258" t="s">
        <v>85</v>
      </c>
      <c r="AV271" s="13" t="s">
        <v>85</v>
      </c>
      <c r="AW271" s="13" t="s">
        <v>32</v>
      </c>
      <c r="AX271" s="13" t="s">
        <v>83</v>
      </c>
      <c r="AY271" s="258" t="s">
        <v>161</v>
      </c>
    </row>
    <row r="272" s="2" customFormat="1" ht="24.15" customHeight="1">
      <c r="A272" s="39"/>
      <c r="B272" s="40"/>
      <c r="C272" s="229" t="s">
        <v>356</v>
      </c>
      <c r="D272" s="229" t="s">
        <v>163</v>
      </c>
      <c r="E272" s="230" t="s">
        <v>357</v>
      </c>
      <c r="F272" s="231" t="s">
        <v>358</v>
      </c>
      <c r="G272" s="232" t="s">
        <v>260</v>
      </c>
      <c r="H272" s="233">
        <v>1.5529999999999999</v>
      </c>
      <c r="I272" s="234"/>
      <c r="J272" s="235">
        <f>ROUND(I272*H272,2)</f>
        <v>0</v>
      </c>
      <c r="K272" s="236"/>
      <c r="L272" s="45"/>
      <c r="M272" s="237" t="s">
        <v>1</v>
      </c>
      <c r="N272" s="238" t="s">
        <v>43</v>
      </c>
      <c r="O272" s="93"/>
      <c r="P272" s="239">
        <f>O272*H272</f>
        <v>0</v>
      </c>
      <c r="Q272" s="239">
        <v>0.033579999999999999</v>
      </c>
      <c r="R272" s="239">
        <f>Q272*H272</f>
        <v>0.052149739999999993</v>
      </c>
      <c r="S272" s="239">
        <v>0</v>
      </c>
      <c r="T272" s="240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41" t="s">
        <v>167</v>
      </c>
      <c r="AT272" s="241" t="s">
        <v>163</v>
      </c>
      <c r="AU272" s="241" t="s">
        <v>85</v>
      </c>
      <c r="AY272" s="18" t="s">
        <v>161</v>
      </c>
      <c r="BE272" s="242">
        <f>IF(N272="základní",J272,0)</f>
        <v>0</v>
      </c>
      <c r="BF272" s="242">
        <f>IF(N272="snížená",J272,0)</f>
        <v>0</v>
      </c>
      <c r="BG272" s="242">
        <f>IF(N272="zákl. přenesená",J272,0)</f>
        <v>0</v>
      </c>
      <c r="BH272" s="242">
        <f>IF(N272="sníž. přenesená",J272,0)</f>
        <v>0</v>
      </c>
      <c r="BI272" s="242">
        <f>IF(N272="nulová",J272,0)</f>
        <v>0</v>
      </c>
      <c r="BJ272" s="18" t="s">
        <v>167</v>
      </c>
      <c r="BK272" s="242">
        <f>ROUND(I272*H272,2)</f>
        <v>0</v>
      </c>
      <c r="BL272" s="18" t="s">
        <v>167</v>
      </c>
      <c r="BM272" s="241" t="s">
        <v>359</v>
      </c>
    </row>
    <row r="273" s="2" customFormat="1">
      <c r="A273" s="39"/>
      <c r="B273" s="40"/>
      <c r="C273" s="41"/>
      <c r="D273" s="243" t="s">
        <v>169</v>
      </c>
      <c r="E273" s="41"/>
      <c r="F273" s="244" t="s">
        <v>358</v>
      </c>
      <c r="G273" s="41"/>
      <c r="H273" s="41"/>
      <c r="I273" s="245"/>
      <c r="J273" s="41"/>
      <c r="K273" s="41"/>
      <c r="L273" s="45"/>
      <c r="M273" s="246"/>
      <c r="N273" s="247"/>
      <c r="O273" s="93"/>
      <c r="P273" s="93"/>
      <c r="Q273" s="93"/>
      <c r="R273" s="93"/>
      <c r="S273" s="93"/>
      <c r="T273" s="94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169</v>
      </c>
      <c r="AU273" s="18" t="s">
        <v>85</v>
      </c>
    </row>
    <row r="274" s="13" customFormat="1">
      <c r="A274" s="13"/>
      <c r="B274" s="248"/>
      <c r="C274" s="249"/>
      <c r="D274" s="243" t="s">
        <v>178</v>
      </c>
      <c r="E274" s="250" t="s">
        <v>1</v>
      </c>
      <c r="F274" s="251" t="s">
        <v>360</v>
      </c>
      <c r="G274" s="249"/>
      <c r="H274" s="252">
        <v>1.5529999999999999</v>
      </c>
      <c r="I274" s="253"/>
      <c r="J274" s="249"/>
      <c r="K274" s="249"/>
      <c r="L274" s="254"/>
      <c r="M274" s="255"/>
      <c r="N274" s="256"/>
      <c r="O274" s="256"/>
      <c r="P274" s="256"/>
      <c r="Q274" s="256"/>
      <c r="R274" s="256"/>
      <c r="S274" s="256"/>
      <c r="T274" s="257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58" t="s">
        <v>178</v>
      </c>
      <c r="AU274" s="258" t="s">
        <v>85</v>
      </c>
      <c r="AV274" s="13" t="s">
        <v>85</v>
      </c>
      <c r="AW274" s="13" t="s">
        <v>32</v>
      </c>
      <c r="AX274" s="13" t="s">
        <v>83</v>
      </c>
      <c r="AY274" s="258" t="s">
        <v>161</v>
      </c>
    </row>
    <row r="275" s="2" customFormat="1" ht="37.8" customHeight="1">
      <c r="A275" s="39"/>
      <c r="B275" s="40"/>
      <c r="C275" s="229" t="s">
        <v>361</v>
      </c>
      <c r="D275" s="229" t="s">
        <v>163</v>
      </c>
      <c r="E275" s="230" t="s">
        <v>362</v>
      </c>
      <c r="F275" s="231" t="s">
        <v>363</v>
      </c>
      <c r="G275" s="232" t="s">
        <v>260</v>
      </c>
      <c r="H275" s="233">
        <v>274.154</v>
      </c>
      <c r="I275" s="234"/>
      <c r="J275" s="235">
        <f>ROUND(I275*H275,2)</f>
        <v>0</v>
      </c>
      <c r="K275" s="236"/>
      <c r="L275" s="45"/>
      <c r="M275" s="237" t="s">
        <v>1</v>
      </c>
      <c r="N275" s="238" t="s">
        <v>43</v>
      </c>
      <c r="O275" s="93"/>
      <c r="P275" s="239">
        <f>O275*H275</f>
        <v>0</v>
      </c>
      <c r="Q275" s="239">
        <v>0.030300000000000001</v>
      </c>
      <c r="R275" s="239">
        <f>Q275*H275</f>
        <v>8.3068662</v>
      </c>
      <c r="S275" s="239">
        <v>0</v>
      </c>
      <c r="T275" s="240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41" t="s">
        <v>167</v>
      </c>
      <c r="AT275" s="241" t="s">
        <v>163</v>
      </c>
      <c r="AU275" s="241" t="s">
        <v>85</v>
      </c>
      <c r="AY275" s="18" t="s">
        <v>161</v>
      </c>
      <c r="BE275" s="242">
        <f>IF(N275="základní",J275,0)</f>
        <v>0</v>
      </c>
      <c r="BF275" s="242">
        <f>IF(N275="snížená",J275,0)</f>
        <v>0</v>
      </c>
      <c r="BG275" s="242">
        <f>IF(N275="zákl. přenesená",J275,0)</f>
        <v>0</v>
      </c>
      <c r="BH275" s="242">
        <f>IF(N275="sníž. přenesená",J275,0)</f>
        <v>0</v>
      </c>
      <c r="BI275" s="242">
        <f>IF(N275="nulová",J275,0)</f>
        <v>0</v>
      </c>
      <c r="BJ275" s="18" t="s">
        <v>167</v>
      </c>
      <c r="BK275" s="242">
        <f>ROUND(I275*H275,2)</f>
        <v>0</v>
      </c>
      <c r="BL275" s="18" t="s">
        <v>167</v>
      </c>
      <c r="BM275" s="241" t="s">
        <v>364</v>
      </c>
    </row>
    <row r="276" s="2" customFormat="1">
      <c r="A276" s="39"/>
      <c r="B276" s="40"/>
      <c r="C276" s="41"/>
      <c r="D276" s="243" t="s">
        <v>169</v>
      </c>
      <c r="E276" s="41"/>
      <c r="F276" s="244" t="s">
        <v>363</v>
      </c>
      <c r="G276" s="41"/>
      <c r="H276" s="41"/>
      <c r="I276" s="245"/>
      <c r="J276" s="41"/>
      <c r="K276" s="41"/>
      <c r="L276" s="45"/>
      <c r="M276" s="246"/>
      <c r="N276" s="247"/>
      <c r="O276" s="93"/>
      <c r="P276" s="93"/>
      <c r="Q276" s="93"/>
      <c r="R276" s="93"/>
      <c r="S276" s="93"/>
      <c r="T276" s="94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169</v>
      </c>
      <c r="AU276" s="18" t="s">
        <v>85</v>
      </c>
    </row>
    <row r="277" s="13" customFormat="1">
      <c r="A277" s="13"/>
      <c r="B277" s="248"/>
      <c r="C277" s="249"/>
      <c r="D277" s="243" t="s">
        <v>178</v>
      </c>
      <c r="E277" s="250" t="s">
        <v>1</v>
      </c>
      <c r="F277" s="251" t="s">
        <v>365</v>
      </c>
      <c r="G277" s="249"/>
      <c r="H277" s="252">
        <v>37.969000000000001</v>
      </c>
      <c r="I277" s="253"/>
      <c r="J277" s="249"/>
      <c r="K277" s="249"/>
      <c r="L277" s="254"/>
      <c r="M277" s="255"/>
      <c r="N277" s="256"/>
      <c r="O277" s="256"/>
      <c r="P277" s="256"/>
      <c r="Q277" s="256"/>
      <c r="R277" s="256"/>
      <c r="S277" s="256"/>
      <c r="T277" s="257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58" t="s">
        <v>178</v>
      </c>
      <c r="AU277" s="258" t="s">
        <v>85</v>
      </c>
      <c r="AV277" s="13" t="s">
        <v>85</v>
      </c>
      <c r="AW277" s="13" t="s">
        <v>32</v>
      </c>
      <c r="AX277" s="13" t="s">
        <v>76</v>
      </c>
      <c r="AY277" s="258" t="s">
        <v>161</v>
      </c>
    </row>
    <row r="278" s="14" customFormat="1">
      <c r="A278" s="14"/>
      <c r="B278" s="259"/>
      <c r="C278" s="260"/>
      <c r="D278" s="243" t="s">
        <v>178</v>
      </c>
      <c r="E278" s="261" t="s">
        <v>1</v>
      </c>
      <c r="F278" s="262" t="s">
        <v>366</v>
      </c>
      <c r="G278" s="260"/>
      <c r="H278" s="263">
        <v>37.969000000000001</v>
      </c>
      <c r="I278" s="264"/>
      <c r="J278" s="260"/>
      <c r="K278" s="260"/>
      <c r="L278" s="265"/>
      <c r="M278" s="266"/>
      <c r="N278" s="267"/>
      <c r="O278" s="267"/>
      <c r="P278" s="267"/>
      <c r="Q278" s="267"/>
      <c r="R278" s="267"/>
      <c r="S278" s="267"/>
      <c r="T278" s="268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69" t="s">
        <v>178</v>
      </c>
      <c r="AU278" s="269" t="s">
        <v>85</v>
      </c>
      <c r="AV278" s="14" t="s">
        <v>173</v>
      </c>
      <c r="AW278" s="14" t="s">
        <v>32</v>
      </c>
      <c r="AX278" s="14" t="s">
        <v>76</v>
      </c>
      <c r="AY278" s="269" t="s">
        <v>161</v>
      </c>
    </row>
    <row r="279" s="13" customFormat="1">
      <c r="A279" s="13"/>
      <c r="B279" s="248"/>
      <c r="C279" s="249"/>
      <c r="D279" s="243" t="s">
        <v>178</v>
      </c>
      <c r="E279" s="250" t="s">
        <v>1</v>
      </c>
      <c r="F279" s="251" t="s">
        <v>367</v>
      </c>
      <c r="G279" s="249"/>
      <c r="H279" s="252">
        <v>23.670000000000002</v>
      </c>
      <c r="I279" s="253"/>
      <c r="J279" s="249"/>
      <c r="K279" s="249"/>
      <c r="L279" s="254"/>
      <c r="M279" s="255"/>
      <c r="N279" s="256"/>
      <c r="O279" s="256"/>
      <c r="P279" s="256"/>
      <c r="Q279" s="256"/>
      <c r="R279" s="256"/>
      <c r="S279" s="256"/>
      <c r="T279" s="257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58" t="s">
        <v>178</v>
      </c>
      <c r="AU279" s="258" t="s">
        <v>85</v>
      </c>
      <c r="AV279" s="13" t="s">
        <v>85</v>
      </c>
      <c r="AW279" s="13" t="s">
        <v>32</v>
      </c>
      <c r="AX279" s="13" t="s">
        <v>76</v>
      </c>
      <c r="AY279" s="258" t="s">
        <v>161</v>
      </c>
    </row>
    <row r="280" s="14" customFormat="1">
      <c r="A280" s="14"/>
      <c r="B280" s="259"/>
      <c r="C280" s="260"/>
      <c r="D280" s="243" t="s">
        <v>178</v>
      </c>
      <c r="E280" s="261" t="s">
        <v>1</v>
      </c>
      <c r="F280" s="262" t="s">
        <v>368</v>
      </c>
      <c r="G280" s="260"/>
      <c r="H280" s="263">
        <v>23.670000000000002</v>
      </c>
      <c r="I280" s="264"/>
      <c r="J280" s="260"/>
      <c r="K280" s="260"/>
      <c r="L280" s="265"/>
      <c r="M280" s="266"/>
      <c r="N280" s="267"/>
      <c r="O280" s="267"/>
      <c r="P280" s="267"/>
      <c r="Q280" s="267"/>
      <c r="R280" s="267"/>
      <c r="S280" s="267"/>
      <c r="T280" s="268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69" t="s">
        <v>178</v>
      </c>
      <c r="AU280" s="269" t="s">
        <v>85</v>
      </c>
      <c r="AV280" s="14" t="s">
        <v>173</v>
      </c>
      <c r="AW280" s="14" t="s">
        <v>32</v>
      </c>
      <c r="AX280" s="14" t="s">
        <v>76</v>
      </c>
      <c r="AY280" s="269" t="s">
        <v>161</v>
      </c>
    </row>
    <row r="281" s="13" customFormat="1">
      <c r="A281" s="13"/>
      <c r="B281" s="248"/>
      <c r="C281" s="249"/>
      <c r="D281" s="243" t="s">
        <v>178</v>
      </c>
      <c r="E281" s="250" t="s">
        <v>1</v>
      </c>
      <c r="F281" s="251" t="s">
        <v>369</v>
      </c>
      <c r="G281" s="249"/>
      <c r="H281" s="252">
        <v>11.728999999999999</v>
      </c>
      <c r="I281" s="253"/>
      <c r="J281" s="249"/>
      <c r="K281" s="249"/>
      <c r="L281" s="254"/>
      <c r="M281" s="255"/>
      <c r="N281" s="256"/>
      <c r="O281" s="256"/>
      <c r="P281" s="256"/>
      <c r="Q281" s="256"/>
      <c r="R281" s="256"/>
      <c r="S281" s="256"/>
      <c r="T281" s="257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58" t="s">
        <v>178</v>
      </c>
      <c r="AU281" s="258" t="s">
        <v>85</v>
      </c>
      <c r="AV281" s="13" t="s">
        <v>85</v>
      </c>
      <c r="AW281" s="13" t="s">
        <v>32</v>
      </c>
      <c r="AX281" s="13" t="s">
        <v>76</v>
      </c>
      <c r="AY281" s="258" t="s">
        <v>161</v>
      </c>
    </row>
    <row r="282" s="13" customFormat="1">
      <c r="A282" s="13"/>
      <c r="B282" s="248"/>
      <c r="C282" s="249"/>
      <c r="D282" s="243" t="s">
        <v>178</v>
      </c>
      <c r="E282" s="250" t="s">
        <v>1</v>
      </c>
      <c r="F282" s="251" t="s">
        <v>370</v>
      </c>
      <c r="G282" s="249"/>
      <c r="H282" s="252">
        <v>18.02</v>
      </c>
      <c r="I282" s="253"/>
      <c r="J282" s="249"/>
      <c r="K282" s="249"/>
      <c r="L282" s="254"/>
      <c r="M282" s="255"/>
      <c r="N282" s="256"/>
      <c r="O282" s="256"/>
      <c r="P282" s="256"/>
      <c r="Q282" s="256"/>
      <c r="R282" s="256"/>
      <c r="S282" s="256"/>
      <c r="T282" s="257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58" t="s">
        <v>178</v>
      </c>
      <c r="AU282" s="258" t="s">
        <v>85</v>
      </c>
      <c r="AV282" s="13" t="s">
        <v>85</v>
      </c>
      <c r="AW282" s="13" t="s">
        <v>32</v>
      </c>
      <c r="AX282" s="13" t="s">
        <v>76</v>
      </c>
      <c r="AY282" s="258" t="s">
        <v>161</v>
      </c>
    </row>
    <row r="283" s="14" customFormat="1">
      <c r="A283" s="14"/>
      <c r="B283" s="259"/>
      <c r="C283" s="260"/>
      <c r="D283" s="243" t="s">
        <v>178</v>
      </c>
      <c r="E283" s="261" t="s">
        <v>1</v>
      </c>
      <c r="F283" s="262" t="s">
        <v>371</v>
      </c>
      <c r="G283" s="260"/>
      <c r="H283" s="263">
        <v>29.748999999999999</v>
      </c>
      <c r="I283" s="264"/>
      <c r="J283" s="260"/>
      <c r="K283" s="260"/>
      <c r="L283" s="265"/>
      <c r="M283" s="266"/>
      <c r="N283" s="267"/>
      <c r="O283" s="267"/>
      <c r="P283" s="267"/>
      <c r="Q283" s="267"/>
      <c r="R283" s="267"/>
      <c r="S283" s="267"/>
      <c r="T283" s="268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69" t="s">
        <v>178</v>
      </c>
      <c r="AU283" s="269" t="s">
        <v>85</v>
      </c>
      <c r="AV283" s="14" t="s">
        <v>173</v>
      </c>
      <c r="AW283" s="14" t="s">
        <v>32</v>
      </c>
      <c r="AX283" s="14" t="s">
        <v>76</v>
      </c>
      <c r="AY283" s="269" t="s">
        <v>161</v>
      </c>
    </row>
    <row r="284" s="13" customFormat="1">
      <c r="A284" s="13"/>
      <c r="B284" s="248"/>
      <c r="C284" s="249"/>
      <c r="D284" s="243" t="s">
        <v>178</v>
      </c>
      <c r="E284" s="250" t="s">
        <v>1</v>
      </c>
      <c r="F284" s="251" t="s">
        <v>369</v>
      </c>
      <c r="G284" s="249"/>
      <c r="H284" s="252">
        <v>11.728999999999999</v>
      </c>
      <c r="I284" s="253"/>
      <c r="J284" s="249"/>
      <c r="K284" s="249"/>
      <c r="L284" s="254"/>
      <c r="M284" s="255"/>
      <c r="N284" s="256"/>
      <c r="O284" s="256"/>
      <c r="P284" s="256"/>
      <c r="Q284" s="256"/>
      <c r="R284" s="256"/>
      <c r="S284" s="256"/>
      <c r="T284" s="257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58" t="s">
        <v>178</v>
      </c>
      <c r="AU284" s="258" t="s">
        <v>85</v>
      </c>
      <c r="AV284" s="13" t="s">
        <v>85</v>
      </c>
      <c r="AW284" s="13" t="s">
        <v>32</v>
      </c>
      <c r="AX284" s="13" t="s">
        <v>76</v>
      </c>
      <c r="AY284" s="258" t="s">
        <v>161</v>
      </c>
    </row>
    <row r="285" s="14" customFormat="1">
      <c r="A285" s="14"/>
      <c r="B285" s="259"/>
      <c r="C285" s="260"/>
      <c r="D285" s="243" t="s">
        <v>178</v>
      </c>
      <c r="E285" s="261" t="s">
        <v>1</v>
      </c>
      <c r="F285" s="262" t="s">
        <v>372</v>
      </c>
      <c r="G285" s="260"/>
      <c r="H285" s="263">
        <v>11.728999999999999</v>
      </c>
      <c r="I285" s="264"/>
      <c r="J285" s="260"/>
      <c r="K285" s="260"/>
      <c r="L285" s="265"/>
      <c r="M285" s="266"/>
      <c r="N285" s="267"/>
      <c r="O285" s="267"/>
      <c r="P285" s="267"/>
      <c r="Q285" s="267"/>
      <c r="R285" s="267"/>
      <c r="S285" s="267"/>
      <c r="T285" s="268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69" t="s">
        <v>178</v>
      </c>
      <c r="AU285" s="269" t="s">
        <v>85</v>
      </c>
      <c r="AV285" s="14" t="s">
        <v>173</v>
      </c>
      <c r="AW285" s="14" t="s">
        <v>32</v>
      </c>
      <c r="AX285" s="14" t="s">
        <v>76</v>
      </c>
      <c r="AY285" s="269" t="s">
        <v>161</v>
      </c>
    </row>
    <row r="286" s="13" customFormat="1">
      <c r="A286" s="13"/>
      <c r="B286" s="248"/>
      <c r="C286" s="249"/>
      <c r="D286" s="243" t="s">
        <v>178</v>
      </c>
      <c r="E286" s="250" t="s">
        <v>1</v>
      </c>
      <c r="F286" s="251" t="s">
        <v>373</v>
      </c>
      <c r="G286" s="249"/>
      <c r="H286" s="252">
        <v>59.850999999999999</v>
      </c>
      <c r="I286" s="253"/>
      <c r="J286" s="249"/>
      <c r="K286" s="249"/>
      <c r="L286" s="254"/>
      <c r="M286" s="255"/>
      <c r="N286" s="256"/>
      <c r="O286" s="256"/>
      <c r="P286" s="256"/>
      <c r="Q286" s="256"/>
      <c r="R286" s="256"/>
      <c r="S286" s="256"/>
      <c r="T286" s="257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58" t="s">
        <v>178</v>
      </c>
      <c r="AU286" s="258" t="s">
        <v>85</v>
      </c>
      <c r="AV286" s="13" t="s">
        <v>85</v>
      </c>
      <c r="AW286" s="13" t="s">
        <v>32</v>
      </c>
      <c r="AX286" s="13" t="s">
        <v>76</v>
      </c>
      <c r="AY286" s="258" t="s">
        <v>161</v>
      </c>
    </row>
    <row r="287" s="14" customFormat="1">
      <c r="A287" s="14"/>
      <c r="B287" s="259"/>
      <c r="C287" s="260"/>
      <c r="D287" s="243" t="s">
        <v>178</v>
      </c>
      <c r="E287" s="261" t="s">
        <v>1</v>
      </c>
      <c r="F287" s="262" t="s">
        <v>374</v>
      </c>
      <c r="G287" s="260"/>
      <c r="H287" s="263">
        <v>59.850999999999999</v>
      </c>
      <c r="I287" s="264"/>
      <c r="J287" s="260"/>
      <c r="K287" s="260"/>
      <c r="L287" s="265"/>
      <c r="M287" s="266"/>
      <c r="N287" s="267"/>
      <c r="O287" s="267"/>
      <c r="P287" s="267"/>
      <c r="Q287" s="267"/>
      <c r="R287" s="267"/>
      <c r="S287" s="267"/>
      <c r="T287" s="268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69" t="s">
        <v>178</v>
      </c>
      <c r="AU287" s="269" t="s">
        <v>85</v>
      </c>
      <c r="AV287" s="14" t="s">
        <v>173</v>
      </c>
      <c r="AW287" s="14" t="s">
        <v>32</v>
      </c>
      <c r="AX287" s="14" t="s">
        <v>76</v>
      </c>
      <c r="AY287" s="269" t="s">
        <v>161</v>
      </c>
    </row>
    <row r="288" s="13" customFormat="1">
      <c r="A288" s="13"/>
      <c r="B288" s="248"/>
      <c r="C288" s="249"/>
      <c r="D288" s="243" t="s">
        <v>178</v>
      </c>
      <c r="E288" s="250" t="s">
        <v>1</v>
      </c>
      <c r="F288" s="251" t="s">
        <v>375</v>
      </c>
      <c r="G288" s="249"/>
      <c r="H288" s="252">
        <v>21.628</v>
      </c>
      <c r="I288" s="253"/>
      <c r="J288" s="249"/>
      <c r="K288" s="249"/>
      <c r="L288" s="254"/>
      <c r="M288" s="255"/>
      <c r="N288" s="256"/>
      <c r="O288" s="256"/>
      <c r="P288" s="256"/>
      <c r="Q288" s="256"/>
      <c r="R288" s="256"/>
      <c r="S288" s="256"/>
      <c r="T288" s="257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58" t="s">
        <v>178</v>
      </c>
      <c r="AU288" s="258" t="s">
        <v>85</v>
      </c>
      <c r="AV288" s="13" t="s">
        <v>85</v>
      </c>
      <c r="AW288" s="13" t="s">
        <v>32</v>
      </c>
      <c r="AX288" s="13" t="s">
        <v>76</v>
      </c>
      <c r="AY288" s="258" t="s">
        <v>161</v>
      </c>
    </row>
    <row r="289" s="14" customFormat="1">
      <c r="A289" s="14"/>
      <c r="B289" s="259"/>
      <c r="C289" s="260"/>
      <c r="D289" s="243" t="s">
        <v>178</v>
      </c>
      <c r="E289" s="261" t="s">
        <v>1</v>
      </c>
      <c r="F289" s="262" t="s">
        <v>376</v>
      </c>
      <c r="G289" s="260"/>
      <c r="H289" s="263">
        <v>21.628</v>
      </c>
      <c r="I289" s="264"/>
      <c r="J289" s="260"/>
      <c r="K289" s="260"/>
      <c r="L289" s="265"/>
      <c r="M289" s="266"/>
      <c r="N289" s="267"/>
      <c r="O289" s="267"/>
      <c r="P289" s="267"/>
      <c r="Q289" s="267"/>
      <c r="R289" s="267"/>
      <c r="S289" s="267"/>
      <c r="T289" s="268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69" t="s">
        <v>178</v>
      </c>
      <c r="AU289" s="269" t="s">
        <v>85</v>
      </c>
      <c r="AV289" s="14" t="s">
        <v>173</v>
      </c>
      <c r="AW289" s="14" t="s">
        <v>32</v>
      </c>
      <c r="AX289" s="14" t="s">
        <v>76</v>
      </c>
      <c r="AY289" s="269" t="s">
        <v>161</v>
      </c>
    </row>
    <row r="290" s="13" customFormat="1">
      <c r="A290" s="13"/>
      <c r="B290" s="248"/>
      <c r="C290" s="249"/>
      <c r="D290" s="243" t="s">
        <v>178</v>
      </c>
      <c r="E290" s="250" t="s">
        <v>1</v>
      </c>
      <c r="F290" s="251" t="s">
        <v>377</v>
      </c>
      <c r="G290" s="249"/>
      <c r="H290" s="252">
        <v>18.949999999999999</v>
      </c>
      <c r="I290" s="253"/>
      <c r="J290" s="249"/>
      <c r="K290" s="249"/>
      <c r="L290" s="254"/>
      <c r="M290" s="255"/>
      <c r="N290" s="256"/>
      <c r="O290" s="256"/>
      <c r="P290" s="256"/>
      <c r="Q290" s="256"/>
      <c r="R290" s="256"/>
      <c r="S290" s="256"/>
      <c r="T290" s="257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58" t="s">
        <v>178</v>
      </c>
      <c r="AU290" s="258" t="s">
        <v>85</v>
      </c>
      <c r="AV290" s="13" t="s">
        <v>85</v>
      </c>
      <c r="AW290" s="13" t="s">
        <v>32</v>
      </c>
      <c r="AX290" s="13" t="s">
        <v>76</v>
      </c>
      <c r="AY290" s="258" t="s">
        <v>161</v>
      </c>
    </row>
    <row r="291" s="14" customFormat="1">
      <c r="A291" s="14"/>
      <c r="B291" s="259"/>
      <c r="C291" s="260"/>
      <c r="D291" s="243" t="s">
        <v>178</v>
      </c>
      <c r="E291" s="261" t="s">
        <v>1</v>
      </c>
      <c r="F291" s="262" t="s">
        <v>378</v>
      </c>
      <c r="G291" s="260"/>
      <c r="H291" s="263">
        <v>18.949999999999999</v>
      </c>
      <c r="I291" s="264"/>
      <c r="J291" s="260"/>
      <c r="K291" s="260"/>
      <c r="L291" s="265"/>
      <c r="M291" s="266"/>
      <c r="N291" s="267"/>
      <c r="O291" s="267"/>
      <c r="P291" s="267"/>
      <c r="Q291" s="267"/>
      <c r="R291" s="267"/>
      <c r="S291" s="267"/>
      <c r="T291" s="268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69" t="s">
        <v>178</v>
      </c>
      <c r="AU291" s="269" t="s">
        <v>85</v>
      </c>
      <c r="AV291" s="14" t="s">
        <v>173</v>
      </c>
      <c r="AW291" s="14" t="s">
        <v>32</v>
      </c>
      <c r="AX291" s="14" t="s">
        <v>76</v>
      </c>
      <c r="AY291" s="269" t="s">
        <v>161</v>
      </c>
    </row>
    <row r="292" s="13" customFormat="1">
      <c r="A292" s="13"/>
      <c r="B292" s="248"/>
      <c r="C292" s="249"/>
      <c r="D292" s="243" t="s">
        <v>178</v>
      </c>
      <c r="E292" s="250" t="s">
        <v>1</v>
      </c>
      <c r="F292" s="251" t="s">
        <v>379</v>
      </c>
      <c r="G292" s="249"/>
      <c r="H292" s="252">
        <v>56.027999999999999</v>
      </c>
      <c r="I292" s="253"/>
      <c r="J292" s="249"/>
      <c r="K292" s="249"/>
      <c r="L292" s="254"/>
      <c r="M292" s="255"/>
      <c r="N292" s="256"/>
      <c r="O292" s="256"/>
      <c r="P292" s="256"/>
      <c r="Q292" s="256"/>
      <c r="R292" s="256"/>
      <c r="S292" s="256"/>
      <c r="T292" s="257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58" t="s">
        <v>178</v>
      </c>
      <c r="AU292" s="258" t="s">
        <v>85</v>
      </c>
      <c r="AV292" s="13" t="s">
        <v>85</v>
      </c>
      <c r="AW292" s="13" t="s">
        <v>32</v>
      </c>
      <c r="AX292" s="13" t="s">
        <v>76</v>
      </c>
      <c r="AY292" s="258" t="s">
        <v>161</v>
      </c>
    </row>
    <row r="293" s="14" customFormat="1">
      <c r="A293" s="14"/>
      <c r="B293" s="259"/>
      <c r="C293" s="260"/>
      <c r="D293" s="243" t="s">
        <v>178</v>
      </c>
      <c r="E293" s="261" t="s">
        <v>1</v>
      </c>
      <c r="F293" s="262" t="s">
        <v>380</v>
      </c>
      <c r="G293" s="260"/>
      <c r="H293" s="263">
        <v>56.027999999999999</v>
      </c>
      <c r="I293" s="264"/>
      <c r="J293" s="260"/>
      <c r="K293" s="260"/>
      <c r="L293" s="265"/>
      <c r="M293" s="266"/>
      <c r="N293" s="267"/>
      <c r="O293" s="267"/>
      <c r="P293" s="267"/>
      <c r="Q293" s="267"/>
      <c r="R293" s="267"/>
      <c r="S293" s="267"/>
      <c r="T293" s="268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69" t="s">
        <v>178</v>
      </c>
      <c r="AU293" s="269" t="s">
        <v>85</v>
      </c>
      <c r="AV293" s="14" t="s">
        <v>173</v>
      </c>
      <c r="AW293" s="14" t="s">
        <v>32</v>
      </c>
      <c r="AX293" s="14" t="s">
        <v>76</v>
      </c>
      <c r="AY293" s="269" t="s">
        <v>161</v>
      </c>
    </row>
    <row r="294" s="13" customFormat="1">
      <c r="A294" s="13"/>
      <c r="B294" s="248"/>
      <c r="C294" s="249"/>
      <c r="D294" s="243" t="s">
        <v>178</v>
      </c>
      <c r="E294" s="250" t="s">
        <v>1</v>
      </c>
      <c r="F294" s="251" t="s">
        <v>381</v>
      </c>
      <c r="G294" s="249"/>
      <c r="H294" s="252">
        <v>14.58</v>
      </c>
      <c r="I294" s="253"/>
      <c r="J294" s="249"/>
      <c r="K294" s="249"/>
      <c r="L294" s="254"/>
      <c r="M294" s="255"/>
      <c r="N294" s="256"/>
      <c r="O294" s="256"/>
      <c r="P294" s="256"/>
      <c r="Q294" s="256"/>
      <c r="R294" s="256"/>
      <c r="S294" s="256"/>
      <c r="T294" s="257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58" t="s">
        <v>178</v>
      </c>
      <c r="AU294" s="258" t="s">
        <v>85</v>
      </c>
      <c r="AV294" s="13" t="s">
        <v>85</v>
      </c>
      <c r="AW294" s="13" t="s">
        <v>32</v>
      </c>
      <c r="AX294" s="13" t="s">
        <v>76</v>
      </c>
      <c r="AY294" s="258" t="s">
        <v>161</v>
      </c>
    </row>
    <row r="295" s="14" customFormat="1">
      <c r="A295" s="14"/>
      <c r="B295" s="259"/>
      <c r="C295" s="260"/>
      <c r="D295" s="243" t="s">
        <v>178</v>
      </c>
      <c r="E295" s="261" t="s">
        <v>1</v>
      </c>
      <c r="F295" s="262" t="s">
        <v>382</v>
      </c>
      <c r="G295" s="260"/>
      <c r="H295" s="263">
        <v>14.58</v>
      </c>
      <c r="I295" s="264"/>
      <c r="J295" s="260"/>
      <c r="K295" s="260"/>
      <c r="L295" s="265"/>
      <c r="M295" s="266"/>
      <c r="N295" s="267"/>
      <c r="O295" s="267"/>
      <c r="P295" s="267"/>
      <c r="Q295" s="267"/>
      <c r="R295" s="267"/>
      <c r="S295" s="267"/>
      <c r="T295" s="268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69" t="s">
        <v>178</v>
      </c>
      <c r="AU295" s="269" t="s">
        <v>85</v>
      </c>
      <c r="AV295" s="14" t="s">
        <v>173</v>
      </c>
      <c r="AW295" s="14" t="s">
        <v>32</v>
      </c>
      <c r="AX295" s="14" t="s">
        <v>76</v>
      </c>
      <c r="AY295" s="269" t="s">
        <v>161</v>
      </c>
    </row>
    <row r="296" s="15" customFormat="1">
      <c r="A296" s="15"/>
      <c r="B296" s="270"/>
      <c r="C296" s="271"/>
      <c r="D296" s="243" t="s">
        <v>178</v>
      </c>
      <c r="E296" s="272" t="s">
        <v>1</v>
      </c>
      <c r="F296" s="273" t="s">
        <v>183</v>
      </c>
      <c r="G296" s="271"/>
      <c r="H296" s="274">
        <v>274.154</v>
      </c>
      <c r="I296" s="275"/>
      <c r="J296" s="271"/>
      <c r="K296" s="271"/>
      <c r="L296" s="276"/>
      <c r="M296" s="277"/>
      <c r="N296" s="278"/>
      <c r="O296" s="278"/>
      <c r="P296" s="278"/>
      <c r="Q296" s="278"/>
      <c r="R296" s="278"/>
      <c r="S296" s="278"/>
      <c r="T296" s="279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T296" s="280" t="s">
        <v>178</v>
      </c>
      <c r="AU296" s="280" t="s">
        <v>85</v>
      </c>
      <c r="AV296" s="15" t="s">
        <v>167</v>
      </c>
      <c r="AW296" s="15" t="s">
        <v>32</v>
      </c>
      <c r="AX296" s="15" t="s">
        <v>83</v>
      </c>
      <c r="AY296" s="280" t="s">
        <v>161</v>
      </c>
    </row>
    <row r="297" s="2" customFormat="1" ht="16.5" customHeight="1">
      <c r="A297" s="39"/>
      <c r="B297" s="40"/>
      <c r="C297" s="229" t="s">
        <v>383</v>
      </c>
      <c r="D297" s="229" t="s">
        <v>163</v>
      </c>
      <c r="E297" s="230" t="s">
        <v>384</v>
      </c>
      <c r="F297" s="231" t="s">
        <v>385</v>
      </c>
      <c r="G297" s="232" t="s">
        <v>260</v>
      </c>
      <c r="H297" s="233">
        <v>4.8579999999999997</v>
      </c>
      <c r="I297" s="234"/>
      <c r="J297" s="235">
        <f>ROUND(I297*H297,2)</f>
        <v>0</v>
      </c>
      <c r="K297" s="236"/>
      <c r="L297" s="45"/>
      <c r="M297" s="237" t="s">
        <v>1</v>
      </c>
      <c r="N297" s="238" t="s">
        <v>43</v>
      </c>
      <c r="O297" s="93"/>
      <c r="P297" s="239">
        <f>O297*H297</f>
        <v>0</v>
      </c>
      <c r="Q297" s="239">
        <v>0.00036000000000000002</v>
      </c>
      <c r="R297" s="239">
        <f>Q297*H297</f>
        <v>0.00174888</v>
      </c>
      <c r="S297" s="239">
        <v>0</v>
      </c>
      <c r="T297" s="240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41" t="s">
        <v>167</v>
      </c>
      <c r="AT297" s="241" t="s">
        <v>163</v>
      </c>
      <c r="AU297" s="241" t="s">
        <v>85</v>
      </c>
      <c r="AY297" s="18" t="s">
        <v>161</v>
      </c>
      <c r="BE297" s="242">
        <f>IF(N297="základní",J297,0)</f>
        <v>0</v>
      </c>
      <c r="BF297" s="242">
        <f>IF(N297="snížená",J297,0)</f>
        <v>0</v>
      </c>
      <c r="BG297" s="242">
        <f>IF(N297="zákl. přenesená",J297,0)</f>
        <v>0</v>
      </c>
      <c r="BH297" s="242">
        <f>IF(N297="sníž. přenesená",J297,0)</f>
        <v>0</v>
      </c>
      <c r="BI297" s="242">
        <f>IF(N297="nulová",J297,0)</f>
        <v>0</v>
      </c>
      <c r="BJ297" s="18" t="s">
        <v>167</v>
      </c>
      <c r="BK297" s="242">
        <f>ROUND(I297*H297,2)</f>
        <v>0</v>
      </c>
      <c r="BL297" s="18" t="s">
        <v>167</v>
      </c>
      <c r="BM297" s="241" t="s">
        <v>386</v>
      </c>
    </row>
    <row r="298" s="2" customFormat="1">
      <c r="A298" s="39"/>
      <c r="B298" s="40"/>
      <c r="C298" s="41"/>
      <c r="D298" s="243" t="s">
        <v>169</v>
      </c>
      <c r="E298" s="41"/>
      <c r="F298" s="244" t="s">
        <v>385</v>
      </c>
      <c r="G298" s="41"/>
      <c r="H298" s="41"/>
      <c r="I298" s="245"/>
      <c r="J298" s="41"/>
      <c r="K298" s="41"/>
      <c r="L298" s="45"/>
      <c r="M298" s="246"/>
      <c r="N298" s="247"/>
      <c r="O298" s="93"/>
      <c r="P298" s="93"/>
      <c r="Q298" s="93"/>
      <c r="R298" s="93"/>
      <c r="S298" s="93"/>
      <c r="T298" s="94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18" t="s">
        <v>169</v>
      </c>
      <c r="AU298" s="18" t="s">
        <v>85</v>
      </c>
    </row>
    <row r="299" s="13" customFormat="1">
      <c r="A299" s="13"/>
      <c r="B299" s="248"/>
      <c r="C299" s="249"/>
      <c r="D299" s="243" t="s">
        <v>178</v>
      </c>
      <c r="E299" s="250" t="s">
        <v>1</v>
      </c>
      <c r="F299" s="251" t="s">
        <v>387</v>
      </c>
      <c r="G299" s="249"/>
      <c r="H299" s="252">
        <v>4.8579999999999997</v>
      </c>
      <c r="I299" s="253"/>
      <c r="J299" s="249"/>
      <c r="K299" s="249"/>
      <c r="L299" s="254"/>
      <c r="M299" s="255"/>
      <c r="N299" s="256"/>
      <c r="O299" s="256"/>
      <c r="P299" s="256"/>
      <c r="Q299" s="256"/>
      <c r="R299" s="256"/>
      <c r="S299" s="256"/>
      <c r="T299" s="257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58" t="s">
        <v>178</v>
      </c>
      <c r="AU299" s="258" t="s">
        <v>85</v>
      </c>
      <c r="AV299" s="13" t="s">
        <v>85</v>
      </c>
      <c r="AW299" s="13" t="s">
        <v>32</v>
      </c>
      <c r="AX299" s="13" t="s">
        <v>83</v>
      </c>
      <c r="AY299" s="258" t="s">
        <v>161</v>
      </c>
    </row>
    <row r="300" s="2" customFormat="1" ht="16.5" customHeight="1">
      <c r="A300" s="39"/>
      <c r="B300" s="40"/>
      <c r="C300" s="229" t="s">
        <v>388</v>
      </c>
      <c r="D300" s="229" t="s">
        <v>163</v>
      </c>
      <c r="E300" s="230" t="s">
        <v>389</v>
      </c>
      <c r="F300" s="231" t="s">
        <v>390</v>
      </c>
      <c r="G300" s="232" t="s">
        <v>166</v>
      </c>
      <c r="H300" s="233">
        <v>10.4</v>
      </c>
      <c r="I300" s="234"/>
      <c r="J300" s="235">
        <f>ROUND(I300*H300,2)</f>
        <v>0</v>
      </c>
      <c r="K300" s="236"/>
      <c r="L300" s="45"/>
      <c r="M300" s="237" t="s">
        <v>1</v>
      </c>
      <c r="N300" s="238" t="s">
        <v>43</v>
      </c>
      <c r="O300" s="93"/>
      <c r="P300" s="239">
        <f>O300*H300</f>
        <v>0</v>
      </c>
      <c r="Q300" s="239">
        <v>0.0067000000000000002</v>
      </c>
      <c r="R300" s="239">
        <f>Q300*H300</f>
        <v>0.069680000000000006</v>
      </c>
      <c r="S300" s="239">
        <v>0</v>
      </c>
      <c r="T300" s="240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41" t="s">
        <v>167</v>
      </c>
      <c r="AT300" s="241" t="s">
        <v>163</v>
      </c>
      <c r="AU300" s="241" t="s">
        <v>85</v>
      </c>
      <c r="AY300" s="18" t="s">
        <v>161</v>
      </c>
      <c r="BE300" s="242">
        <f>IF(N300="základní",J300,0)</f>
        <v>0</v>
      </c>
      <c r="BF300" s="242">
        <f>IF(N300="snížená",J300,0)</f>
        <v>0</v>
      </c>
      <c r="BG300" s="242">
        <f>IF(N300="zákl. přenesená",J300,0)</f>
        <v>0</v>
      </c>
      <c r="BH300" s="242">
        <f>IF(N300="sníž. přenesená",J300,0)</f>
        <v>0</v>
      </c>
      <c r="BI300" s="242">
        <f>IF(N300="nulová",J300,0)</f>
        <v>0</v>
      </c>
      <c r="BJ300" s="18" t="s">
        <v>167</v>
      </c>
      <c r="BK300" s="242">
        <f>ROUND(I300*H300,2)</f>
        <v>0</v>
      </c>
      <c r="BL300" s="18" t="s">
        <v>167</v>
      </c>
      <c r="BM300" s="241" t="s">
        <v>391</v>
      </c>
    </row>
    <row r="301" s="2" customFormat="1">
      <c r="A301" s="39"/>
      <c r="B301" s="40"/>
      <c r="C301" s="41"/>
      <c r="D301" s="243" t="s">
        <v>169</v>
      </c>
      <c r="E301" s="41"/>
      <c r="F301" s="244" t="s">
        <v>392</v>
      </c>
      <c r="G301" s="41"/>
      <c r="H301" s="41"/>
      <c r="I301" s="245"/>
      <c r="J301" s="41"/>
      <c r="K301" s="41"/>
      <c r="L301" s="45"/>
      <c r="M301" s="246"/>
      <c r="N301" s="247"/>
      <c r="O301" s="93"/>
      <c r="P301" s="93"/>
      <c r="Q301" s="93"/>
      <c r="R301" s="93"/>
      <c r="S301" s="93"/>
      <c r="T301" s="94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T301" s="18" t="s">
        <v>169</v>
      </c>
      <c r="AU301" s="18" t="s">
        <v>85</v>
      </c>
    </row>
    <row r="302" s="2" customFormat="1">
      <c r="A302" s="39"/>
      <c r="B302" s="40"/>
      <c r="C302" s="41"/>
      <c r="D302" s="243" t="s">
        <v>393</v>
      </c>
      <c r="E302" s="41"/>
      <c r="F302" s="292" t="s">
        <v>394</v>
      </c>
      <c r="G302" s="41"/>
      <c r="H302" s="41"/>
      <c r="I302" s="245"/>
      <c r="J302" s="41"/>
      <c r="K302" s="41"/>
      <c r="L302" s="45"/>
      <c r="M302" s="246"/>
      <c r="N302" s="247"/>
      <c r="O302" s="93"/>
      <c r="P302" s="93"/>
      <c r="Q302" s="93"/>
      <c r="R302" s="93"/>
      <c r="S302" s="93"/>
      <c r="T302" s="94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18" t="s">
        <v>393</v>
      </c>
      <c r="AU302" s="18" t="s">
        <v>85</v>
      </c>
    </row>
    <row r="303" s="2" customFormat="1" ht="24.15" customHeight="1">
      <c r="A303" s="39"/>
      <c r="B303" s="40"/>
      <c r="C303" s="229" t="s">
        <v>395</v>
      </c>
      <c r="D303" s="229" t="s">
        <v>163</v>
      </c>
      <c r="E303" s="230" t="s">
        <v>396</v>
      </c>
      <c r="F303" s="231" t="s">
        <v>397</v>
      </c>
      <c r="G303" s="232" t="s">
        <v>166</v>
      </c>
      <c r="H303" s="233">
        <v>111.356</v>
      </c>
      <c r="I303" s="234"/>
      <c r="J303" s="235">
        <f>ROUND(I303*H303,2)</f>
        <v>0</v>
      </c>
      <c r="K303" s="236"/>
      <c r="L303" s="45"/>
      <c r="M303" s="237" t="s">
        <v>1</v>
      </c>
      <c r="N303" s="238" t="s">
        <v>43</v>
      </c>
      <c r="O303" s="93"/>
      <c r="P303" s="239">
        <f>O303*H303</f>
        <v>0</v>
      </c>
      <c r="Q303" s="239">
        <v>0.0015</v>
      </c>
      <c r="R303" s="239">
        <f>Q303*H303</f>
        <v>0.16703399999999999</v>
      </c>
      <c r="S303" s="239">
        <v>0</v>
      </c>
      <c r="T303" s="240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41" t="s">
        <v>167</v>
      </c>
      <c r="AT303" s="241" t="s">
        <v>163</v>
      </c>
      <c r="AU303" s="241" t="s">
        <v>85</v>
      </c>
      <c r="AY303" s="18" t="s">
        <v>161</v>
      </c>
      <c r="BE303" s="242">
        <f>IF(N303="základní",J303,0)</f>
        <v>0</v>
      </c>
      <c r="BF303" s="242">
        <f>IF(N303="snížená",J303,0)</f>
        <v>0</v>
      </c>
      <c r="BG303" s="242">
        <f>IF(N303="zákl. přenesená",J303,0)</f>
        <v>0</v>
      </c>
      <c r="BH303" s="242">
        <f>IF(N303="sníž. přenesená",J303,0)</f>
        <v>0</v>
      </c>
      <c r="BI303" s="242">
        <f>IF(N303="nulová",J303,0)</f>
        <v>0</v>
      </c>
      <c r="BJ303" s="18" t="s">
        <v>167</v>
      </c>
      <c r="BK303" s="242">
        <f>ROUND(I303*H303,2)</f>
        <v>0</v>
      </c>
      <c r="BL303" s="18" t="s">
        <v>167</v>
      </c>
      <c r="BM303" s="241" t="s">
        <v>398</v>
      </c>
    </row>
    <row r="304" s="2" customFormat="1">
      <c r="A304" s="39"/>
      <c r="B304" s="40"/>
      <c r="C304" s="41"/>
      <c r="D304" s="243" t="s">
        <v>169</v>
      </c>
      <c r="E304" s="41"/>
      <c r="F304" s="244" t="s">
        <v>397</v>
      </c>
      <c r="G304" s="41"/>
      <c r="H304" s="41"/>
      <c r="I304" s="245"/>
      <c r="J304" s="41"/>
      <c r="K304" s="41"/>
      <c r="L304" s="45"/>
      <c r="M304" s="246"/>
      <c r="N304" s="247"/>
      <c r="O304" s="93"/>
      <c r="P304" s="93"/>
      <c r="Q304" s="93"/>
      <c r="R304" s="93"/>
      <c r="S304" s="93"/>
      <c r="T304" s="94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169</v>
      </c>
      <c r="AU304" s="18" t="s">
        <v>85</v>
      </c>
    </row>
    <row r="305" s="13" customFormat="1">
      <c r="A305" s="13"/>
      <c r="B305" s="248"/>
      <c r="C305" s="249"/>
      <c r="D305" s="243" t="s">
        <v>178</v>
      </c>
      <c r="E305" s="250" t="s">
        <v>1</v>
      </c>
      <c r="F305" s="251" t="s">
        <v>399</v>
      </c>
      <c r="G305" s="249"/>
      <c r="H305" s="252">
        <v>11.199999999999999</v>
      </c>
      <c r="I305" s="253"/>
      <c r="J305" s="249"/>
      <c r="K305" s="249"/>
      <c r="L305" s="254"/>
      <c r="M305" s="255"/>
      <c r="N305" s="256"/>
      <c r="O305" s="256"/>
      <c r="P305" s="256"/>
      <c r="Q305" s="256"/>
      <c r="R305" s="256"/>
      <c r="S305" s="256"/>
      <c r="T305" s="257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58" t="s">
        <v>178</v>
      </c>
      <c r="AU305" s="258" t="s">
        <v>85</v>
      </c>
      <c r="AV305" s="13" t="s">
        <v>85</v>
      </c>
      <c r="AW305" s="13" t="s">
        <v>32</v>
      </c>
      <c r="AX305" s="13" t="s">
        <v>76</v>
      </c>
      <c r="AY305" s="258" t="s">
        <v>161</v>
      </c>
    </row>
    <row r="306" s="14" customFormat="1">
      <c r="A306" s="14"/>
      <c r="B306" s="259"/>
      <c r="C306" s="260"/>
      <c r="D306" s="243" t="s">
        <v>178</v>
      </c>
      <c r="E306" s="261" t="s">
        <v>1</v>
      </c>
      <c r="F306" s="262" t="s">
        <v>366</v>
      </c>
      <c r="G306" s="260"/>
      <c r="H306" s="263">
        <v>11.199999999999999</v>
      </c>
      <c r="I306" s="264"/>
      <c r="J306" s="260"/>
      <c r="K306" s="260"/>
      <c r="L306" s="265"/>
      <c r="M306" s="266"/>
      <c r="N306" s="267"/>
      <c r="O306" s="267"/>
      <c r="P306" s="267"/>
      <c r="Q306" s="267"/>
      <c r="R306" s="267"/>
      <c r="S306" s="267"/>
      <c r="T306" s="268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69" t="s">
        <v>178</v>
      </c>
      <c r="AU306" s="269" t="s">
        <v>85</v>
      </c>
      <c r="AV306" s="14" t="s">
        <v>173</v>
      </c>
      <c r="AW306" s="14" t="s">
        <v>32</v>
      </c>
      <c r="AX306" s="14" t="s">
        <v>76</v>
      </c>
      <c r="AY306" s="269" t="s">
        <v>161</v>
      </c>
    </row>
    <row r="307" s="13" customFormat="1">
      <c r="A307" s="13"/>
      <c r="B307" s="248"/>
      <c r="C307" s="249"/>
      <c r="D307" s="243" t="s">
        <v>178</v>
      </c>
      <c r="E307" s="250" t="s">
        <v>1</v>
      </c>
      <c r="F307" s="251" t="s">
        <v>400</v>
      </c>
      <c r="G307" s="249"/>
      <c r="H307" s="252">
        <v>33.700000000000003</v>
      </c>
      <c r="I307" s="253"/>
      <c r="J307" s="249"/>
      <c r="K307" s="249"/>
      <c r="L307" s="254"/>
      <c r="M307" s="255"/>
      <c r="N307" s="256"/>
      <c r="O307" s="256"/>
      <c r="P307" s="256"/>
      <c r="Q307" s="256"/>
      <c r="R307" s="256"/>
      <c r="S307" s="256"/>
      <c r="T307" s="257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58" t="s">
        <v>178</v>
      </c>
      <c r="AU307" s="258" t="s">
        <v>85</v>
      </c>
      <c r="AV307" s="13" t="s">
        <v>85</v>
      </c>
      <c r="AW307" s="13" t="s">
        <v>32</v>
      </c>
      <c r="AX307" s="13" t="s">
        <v>76</v>
      </c>
      <c r="AY307" s="258" t="s">
        <v>161</v>
      </c>
    </row>
    <row r="308" s="14" customFormat="1">
      <c r="A308" s="14"/>
      <c r="B308" s="259"/>
      <c r="C308" s="260"/>
      <c r="D308" s="243" t="s">
        <v>178</v>
      </c>
      <c r="E308" s="261" t="s">
        <v>1</v>
      </c>
      <c r="F308" s="262" t="s">
        <v>401</v>
      </c>
      <c r="G308" s="260"/>
      <c r="H308" s="263">
        <v>33.700000000000003</v>
      </c>
      <c r="I308" s="264"/>
      <c r="J308" s="260"/>
      <c r="K308" s="260"/>
      <c r="L308" s="265"/>
      <c r="M308" s="266"/>
      <c r="N308" s="267"/>
      <c r="O308" s="267"/>
      <c r="P308" s="267"/>
      <c r="Q308" s="267"/>
      <c r="R308" s="267"/>
      <c r="S308" s="267"/>
      <c r="T308" s="268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69" t="s">
        <v>178</v>
      </c>
      <c r="AU308" s="269" t="s">
        <v>85</v>
      </c>
      <c r="AV308" s="14" t="s">
        <v>173</v>
      </c>
      <c r="AW308" s="14" t="s">
        <v>32</v>
      </c>
      <c r="AX308" s="14" t="s">
        <v>76</v>
      </c>
      <c r="AY308" s="269" t="s">
        <v>161</v>
      </c>
    </row>
    <row r="309" s="13" customFormat="1">
      <c r="A309" s="13"/>
      <c r="B309" s="248"/>
      <c r="C309" s="249"/>
      <c r="D309" s="243" t="s">
        <v>178</v>
      </c>
      <c r="E309" s="250" t="s">
        <v>1</v>
      </c>
      <c r="F309" s="251" t="s">
        <v>402</v>
      </c>
      <c r="G309" s="249"/>
      <c r="H309" s="252">
        <v>21.666</v>
      </c>
      <c r="I309" s="253"/>
      <c r="J309" s="249"/>
      <c r="K309" s="249"/>
      <c r="L309" s="254"/>
      <c r="M309" s="255"/>
      <c r="N309" s="256"/>
      <c r="O309" s="256"/>
      <c r="P309" s="256"/>
      <c r="Q309" s="256"/>
      <c r="R309" s="256"/>
      <c r="S309" s="256"/>
      <c r="T309" s="257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58" t="s">
        <v>178</v>
      </c>
      <c r="AU309" s="258" t="s">
        <v>85</v>
      </c>
      <c r="AV309" s="13" t="s">
        <v>85</v>
      </c>
      <c r="AW309" s="13" t="s">
        <v>32</v>
      </c>
      <c r="AX309" s="13" t="s">
        <v>76</v>
      </c>
      <c r="AY309" s="258" t="s">
        <v>161</v>
      </c>
    </row>
    <row r="310" s="14" customFormat="1">
      <c r="A310" s="14"/>
      <c r="B310" s="259"/>
      <c r="C310" s="260"/>
      <c r="D310" s="243" t="s">
        <v>178</v>
      </c>
      <c r="E310" s="261" t="s">
        <v>1</v>
      </c>
      <c r="F310" s="262" t="s">
        <v>403</v>
      </c>
      <c r="G310" s="260"/>
      <c r="H310" s="263">
        <v>21.666</v>
      </c>
      <c r="I310" s="264"/>
      <c r="J310" s="260"/>
      <c r="K310" s="260"/>
      <c r="L310" s="265"/>
      <c r="M310" s="266"/>
      <c r="N310" s="267"/>
      <c r="O310" s="267"/>
      <c r="P310" s="267"/>
      <c r="Q310" s="267"/>
      <c r="R310" s="267"/>
      <c r="S310" s="267"/>
      <c r="T310" s="268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69" t="s">
        <v>178</v>
      </c>
      <c r="AU310" s="269" t="s">
        <v>85</v>
      </c>
      <c r="AV310" s="14" t="s">
        <v>173</v>
      </c>
      <c r="AW310" s="14" t="s">
        <v>32</v>
      </c>
      <c r="AX310" s="14" t="s">
        <v>76</v>
      </c>
      <c r="AY310" s="269" t="s">
        <v>161</v>
      </c>
    </row>
    <row r="311" s="13" customFormat="1">
      <c r="A311" s="13"/>
      <c r="B311" s="248"/>
      <c r="C311" s="249"/>
      <c r="D311" s="243" t="s">
        <v>178</v>
      </c>
      <c r="E311" s="250" t="s">
        <v>1</v>
      </c>
      <c r="F311" s="251" t="s">
        <v>404</v>
      </c>
      <c r="G311" s="249"/>
      <c r="H311" s="252">
        <v>13.6</v>
      </c>
      <c r="I311" s="253"/>
      <c r="J311" s="249"/>
      <c r="K311" s="249"/>
      <c r="L311" s="254"/>
      <c r="M311" s="255"/>
      <c r="N311" s="256"/>
      <c r="O311" s="256"/>
      <c r="P311" s="256"/>
      <c r="Q311" s="256"/>
      <c r="R311" s="256"/>
      <c r="S311" s="256"/>
      <c r="T311" s="257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58" t="s">
        <v>178</v>
      </c>
      <c r="AU311" s="258" t="s">
        <v>85</v>
      </c>
      <c r="AV311" s="13" t="s">
        <v>85</v>
      </c>
      <c r="AW311" s="13" t="s">
        <v>32</v>
      </c>
      <c r="AX311" s="13" t="s">
        <v>76</v>
      </c>
      <c r="AY311" s="258" t="s">
        <v>161</v>
      </c>
    </row>
    <row r="312" s="14" customFormat="1">
      <c r="A312" s="14"/>
      <c r="B312" s="259"/>
      <c r="C312" s="260"/>
      <c r="D312" s="243" t="s">
        <v>178</v>
      </c>
      <c r="E312" s="261" t="s">
        <v>1</v>
      </c>
      <c r="F312" s="262" t="s">
        <v>405</v>
      </c>
      <c r="G312" s="260"/>
      <c r="H312" s="263">
        <v>13.6</v>
      </c>
      <c r="I312" s="264"/>
      <c r="J312" s="260"/>
      <c r="K312" s="260"/>
      <c r="L312" s="265"/>
      <c r="M312" s="266"/>
      <c r="N312" s="267"/>
      <c r="O312" s="267"/>
      <c r="P312" s="267"/>
      <c r="Q312" s="267"/>
      <c r="R312" s="267"/>
      <c r="S312" s="267"/>
      <c r="T312" s="268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69" t="s">
        <v>178</v>
      </c>
      <c r="AU312" s="269" t="s">
        <v>85</v>
      </c>
      <c r="AV312" s="14" t="s">
        <v>173</v>
      </c>
      <c r="AW312" s="14" t="s">
        <v>32</v>
      </c>
      <c r="AX312" s="14" t="s">
        <v>76</v>
      </c>
      <c r="AY312" s="269" t="s">
        <v>161</v>
      </c>
    </row>
    <row r="313" s="13" customFormat="1">
      <c r="A313" s="13"/>
      <c r="B313" s="248"/>
      <c r="C313" s="249"/>
      <c r="D313" s="243" t="s">
        <v>178</v>
      </c>
      <c r="E313" s="250" t="s">
        <v>1</v>
      </c>
      <c r="F313" s="251" t="s">
        <v>406</v>
      </c>
      <c r="G313" s="249"/>
      <c r="H313" s="252">
        <v>7.4800000000000004</v>
      </c>
      <c r="I313" s="253"/>
      <c r="J313" s="249"/>
      <c r="K313" s="249"/>
      <c r="L313" s="254"/>
      <c r="M313" s="255"/>
      <c r="N313" s="256"/>
      <c r="O313" s="256"/>
      <c r="P313" s="256"/>
      <c r="Q313" s="256"/>
      <c r="R313" s="256"/>
      <c r="S313" s="256"/>
      <c r="T313" s="257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58" t="s">
        <v>178</v>
      </c>
      <c r="AU313" s="258" t="s">
        <v>85</v>
      </c>
      <c r="AV313" s="13" t="s">
        <v>85</v>
      </c>
      <c r="AW313" s="13" t="s">
        <v>32</v>
      </c>
      <c r="AX313" s="13" t="s">
        <v>76</v>
      </c>
      <c r="AY313" s="258" t="s">
        <v>161</v>
      </c>
    </row>
    <row r="314" s="14" customFormat="1">
      <c r="A314" s="14"/>
      <c r="B314" s="259"/>
      <c r="C314" s="260"/>
      <c r="D314" s="243" t="s">
        <v>178</v>
      </c>
      <c r="E314" s="261" t="s">
        <v>1</v>
      </c>
      <c r="F314" s="262" t="s">
        <v>407</v>
      </c>
      <c r="G314" s="260"/>
      <c r="H314" s="263">
        <v>7.4800000000000004</v>
      </c>
      <c r="I314" s="264"/>
      <c r="J314" s="260"/>
      <c r="K314" s="260"/>
      <c r="L314" s="265"/>
      <c r="M314" s="266"/>
      <c r="N314" s="267"/>
      <c r="O314" s="267"/>
      <c r="P314" s="267"/>
      <c r="Q314" s="267"/>
      <c r="R314" s="267"/>
      <c r="S314" s="267"/>
      <c r="T314" s="268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69" t="s">
        <v>178</v>
      </c>
      <c r="AU314" s="269" t="s">
        <v>85</v>
      </c>
      <c r="AV314" s="14" t="s">
        <v>173</v>
      </c>
      <c r="AW314" s="14" t="s">
        <v>32</v>
      </c>
      <c r="AX314" s="14" t="s">
        <v>76</v>
      </c>
      <c r="AY314" s="269" t="s">
        <v>161</v>
      </c>
    </row>
    <row r="315" s="13" customFormat="1">
      <c r="A315" s="13"/>
      <c r="B315" s="248"/>
      <c r="C315" s="249"/>
      <c r="D315" s="243" t="s">
        <v>178</v>
      </c>
      <c r="E315" s="250" t="s">
        <v>1</v>
      </c>
      <c r="F315" s="251" t="s">
        <v>408</v>
      </c>
      <c r="G315" s="249"/>
      <c r="H315" s="252">
        <v>23.710000000000001</v>
      </c>
      <c r="I315" s="253"/>
      <c r="J315" s="249"/>
      <c r="K315" s="249"/>
      <c r="L315" s="254"/>
      <c r="M315" s="255"/>
      <c r="N315" s="256"/>
      <c r="O315" s="256"/>
      <c r="P315" s="256"/>
      <c r="Q315" s="256"/>
      <c r="R315" s="256"/>
      <c r="S315" s="256"/>
      <c r="T315" s="257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58" t="s">
        <v>178</v>
      </c>
      <c r="AU315" s="258" t="s">
        <v>85</v>
      </c>
      <c r="AV315" s="13" t="s">
        <v>85</v>
      </c>
      <c r="AW315" s="13" t="s">
        <v>32</v>
      </c>
      <c r="AX315" s="13" t="s">
        <v>76</v>
      </c>
      <c r="AY315" s="258" t="s">
        <v>161</v>
      </c>
    </row>
    <row r="316" s="14" customFormat="1">
      <c r="A316" s="14"/>
      <c r="B316" s="259"/>
      <c r="C316" s="260"/>
      <c r="D316" s="243" t="s">
        <v>178</v>
      </c>
      <c r="E316" s="261" t="s">
        <v>1</v>
      </c>
      <c r="F316" s="262" t="s">
        <v>409</v>
      </c>
      <c r="G316" s="260"/>
      <c r="H316" s="263">
        <v>23.710000000000001</v>
      </c>
      <c r="I316" s="264"/>
      <c r="J316" s="260"/>
      <c r="K316" s="260"/>
      <c r="L316" s="265"/>
      <c r="M316" s="266"/>
      <c r="N316" s="267"/>
      <c r="O316" s="267"/>
      <c r="P316" s="267"/>
      <c r="Q316" s="267"/>
      <c r="R316" s="267"/>
      <c r="S316" s="267"/>
      <c r="T316" s="268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69" t="s">
        <v>178</v>
      </c>
      <c r="AU316" s="269" t="s">
        <v>85</v>
      </c>
      <c r="AV316" s="14" t="s">
        <v>173</v>
      </c>
      <c r="AW316" s="14" t="s">
        <v>32</v>
      </c>
      <c r="AX316" s="14" t="s">
        <v>76</v>
      </c>
      <c r="AY316" s="269" t="s">
        <v>161</v>
      </c>
    </row>
    <row r="317" s="15" customFormat="1">
      <c r="A317" s="15"/>
      <c r="B317" s="270"/>
      <c r="C317" s="271"/>
      <c r="D317" s="243" t="s">
        <v>178</v>
      </c>
      <c r="E317" s="272" t="s">
        <v>1</v>
      </c>
      <c r="F317" s="273" t="s">
        <v>183</v>
      </c>
      <c r="G317" s="271"/>
      <c r="H317" s="274">
        <v>111.356</v>
      </c>
      <c r="I317" s="275"/>
      <c r="J317" s="271"/>
      <c r="K317" s="271"/>
      <c r="L317" s="276"/>
      <c r="M317" s="277"/>
      <c r="N317" s="278"/>
      <c r="O317" s="278"/>
      <c r="P317" s="278"/>
      <c r="Q317" s="278"/>
      <c r="R317" s="278"/>
      <c r="S317" s="278"/>
      <c r="T317" s="279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  <c r="AT317" s="280" t="s">
        <v>178</v>
      </c>
      <c r="AU317" s="280" t="s">
        <v>85</v>
      </c>
      <c r="AV317" s="15" t="s">
        <v>167</v>
      </c>
      <c r="AW317" s="15" t="s">
        <v>32</v>
      </c>
      <c r="AX317" s="15" t="s">
        <v>83</v>
      </c>
      <c r="AY317" s="280" t="s">
        <v>161</v>
      </c>
    </row>
    <row r="318" s="2" customFormat="1" ht="24.15" customHeight="1">
      <c r="A318" s="39"/>
      <c r="B318" s="40"/>
      <c r="C318" s="229" t="s">
        <v>410</v>
      </c>
      <c r="D318" s="229" t="s">
        <v>163</v>
      </c>
      <c r="E318" s="230" t="s">
        <v>411</v>
      </c>
      <c r="F318" s="231" t="s">
        <v>412</v>
      </c>
      <c r="G318" s="232" t="s">
        <v>260</v>
      </c>
      <c r="H318" s="233">
        <v>81</v>
      </c>
      <c r="I318" s="234"/>
      <c r="J318" s="235">
        <f>ROUND(I318*H318,2)</f>
        <v>0</v>
      </c>
      <c r="K318" s="236"/>
      <c r="L318" s="45"/>
      <c r="M318" s="237" t="s">
        <v>1</v>
      </c>
      <c r="N318" s="238" t="s">
        <v>43</v>
      </c>
      <c r="O318" s="93"/>
      <c r="P318" s="239">
        <f>O318*H318</f>
        <v>0</v>
      </c>
      <c r="Q318" s="239">
        <v>0.0063</v>
      </c>
      <c r="R318" s="239">
        <f>Q318*H318</f>
        <v>0.51029999999999998</v>
      </c>
      <c r="S318" s="239">
        <v>0</v>
      </c>
      <c r="T318" s="240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41" t="s">
        <v>167</v>
      </c>
      <c r="AT318" s="241" t="s">
        <v>163</v>
      </c>
      <c r="AU318" s="241" t="s">
        <v>85</v>
      </c>
      <c r="AY318" s="18" t="s">
        <v>161</v>
      </c>
      <c r="BE318" s="242">
        <f>IF(N318="základní",J318,0)</f>
        <v>0</v>
      </c>
      <c r="BF318" s="242">
        <f>IF(N318="snížená",J318,0)</f>
        <v>0</v>
      </c>
      <c r="BG318" s="242">
        <f>IF(N318="zákl. přenesená",J318,0)</f>
        <v>0</v>
      </c>
      <c r="BH318" s="242">
        <f>IF(N318="sníž. přenesená",J318,0)</f>
        <v>0</v>
      </c>
      <c r="BI318" s="242">
        <f>IF(N318="nulová",J318,0)</f>
        <v>0</v>
      </c>
      <c r="BJ318" s="18" t="s">
        <v>167</v>
      </c>
      <c r="BK318" s="242">
        <f>ROUND(I318*H318,2)</f>
        <v>0</v>
      </c>
      <c r="BL318" s="18" t="s">
        <v>167</v>
      </c>
      <c r="BM318" s="241" t="s">
        <v>413</v>
      </c>
    </row>
    <row r="319" s="2" customFormat="1">
      <c r="A319" s="39"/>
      <c r="B319" s="40"/>
      <c r="C319" s="41"/>
      <c r="D319" s="243" t="s">
        <v>169</v>
      </c>
      <c r="E319" s="41"/>
      <c r="F319" s="244" t="s">
        <v>412</v>
      </c>
      <c r="G319" s="41"/>
      <c r="H319" s="41"/>
      <c r="I319" s="245"/>
      <c r="J319" s="41"/>
      <c r="K319" s="41"/>
      <c r="L319" s="45"/>
      <c r="M319" s="246"/>
      <c r="N319" s="247"/>
      <c r="O319" s="93"/>
      <c r="P319" s="93"/>
      <c r="Q319" s="93"/>
      <c r="R319" s="93"/>
      <c r="S319" s="93"/>
      <c r="T319" s="94"/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T319" s="18" t="s">
        <v>169</v>
      </c>
      <c r="AU319" s="18" t="s">
        <v>85</v>
      </c>
    </row>
    <row r="320" s="13" customFormat="1">
      <c r="A320" s="13"/>
      <c r="B320" s="248"/>
      <c r="C320" s="249"/>
      <c r="D320" s="243" t="s">
        <v>178</v>
      </c>
      <c r="E320" s="250" t="s">
        <v>1</v>
      </c>
      <c r="F320" s="251" t="s">
        <v>414</v>
      </c>
      <c r="G320" s="249"/>
      <c r="H320" s="252">
        <v>81</v>
      </c>
      <c r="I320" s="253"/>
      <c r="J320" s="249"/>
      <c r="K320" s="249"/>
      <c r="L320" s="254"/>
      <c r="M320" s="255"/>
      <c r="N320" s="256"/>
      <c r="O320" s="256"/>
      <c r="P320" s="256"/>
      <c r="Q320" s="256"/>
      <c r="R320" s="256"/>
      <c r="S320" s="256"/>
      <c r="T320" s="257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58" t="s">
        <v>178</v>
      </c>
      <c r="AU320" s="258" t="s">
        <v>85</v>
      </c>
      <c r="AV320" s="13" t="s">
        <v>85</v>
      </c>
      <c r="AW320" s="13" t="s">
        <v>32</v>
      </c>
      <c r="AX320" s="13" t="s">
        <v>83</v>
      </c>
      <c r="AY320" s="258" t="s">
        <v>161</v>
      </c>
    </row>
    <row r="321" s="16" customFormat="1">
      <c r="A321" s="16"/>
      <c r="B321" s="293"/>
      <c r="C321" s="294"/>
      <c r="D321" s="243" t="s">
        <v>178</v>
      </c>
      <c r="E321" s="295" t="s">
        <v>1</v>
      </c>
      <c r="F321" s="296" t="s">
        <v>415</v>
      </c>
      <c r="G321" s="294"/>
      <c r="H321" s="295" t="s">
        <v>1</v>
      </c>
      <c r="I321" s="297"/>
      <c r="J321" s="294"/>
      <c r="K321" s="294"/>
      <c r="L321" s="298"/>
      <c r="M321" s="299"/>
      <c r="N321" s="300"/>
      <c r="O321" s="300"/>
      <c r="P321" s="300"/>
      <c r="Q321" s="300"/>
      <c r="R321" s="300"/>
      <c r="S321" s="300"/>
      <c r="T321" s="301"/>
      <c r="U321" s="16"/>
      <c r="V321" s="16"/>
      <c r="W321" s="16"/>
      <c r="X321" s="16"/>
      <c r="Y321" s="16"/>
      <c r="Z321" s="16"/>
      <c r="AA321" s="16"/>
      <c r="AB321" s="16"/>
      <c r="AC321" s="16"/>
      <c r="AD321" s="16"/>
      <c r="AE321" s="16"/>
      <c r="AT321" s="302" t="s">
        <v>178</v>
      </c>
      <c r="AU321" s="302" t="s">
        <v>85</v>
      </c>
      <c r="AV321" s="16" t="s">
        <v>83</v>
      </c>
      <c r="AW321" s="16" t="s">
        <v>32</v>
      </c>
      <c r="AX321" s="16" t="s">
        <v>76</v>
      </c>
      <c r="AY321" s="302" t="s">
        <v>161</v>
      </c>
    </row>
    <row r="322" s="2" customFormat="1" ht="24.15" customHeight="1">
      <c r="A322" s="39"/>
      <c r="B322" s="40"/>
      <c r="C322" s="229" t="s">
        <v>416</v>
      </c>
      <c r="D322" s="229" t="s">
        <v>163</v>
      </c>
      <c r="E322" s="230" t="s">
        <v>417</v>
      </c>
      <c r="F322" s="231" t="s">
        <v>418</v>
      </c>
      <c r="G322" s="232" t="s">
        <v>260</v>
      </c>
      <c r="H322" s="233">
        <v>207.33199999999999</v>
      </c>
      <c r="I322" s="234"/>
      <c r="J322" s="235">
        <f>ROUND(I322*H322,2)</f>
        <v>0</v>
      </c>
      <c r="K322" s="236"/>
      <c r="L322" s="45"/>
      <c r="M322" s="237" t="s">
        <v>1</v>
      </c>
      <c r="N322" s="238" t="s">
        <v>43</v>
      </c>
      <c r="O322" s="93"/>
      <c r="P322" s="239">
        <f>O322*H322</f>
        <v>0</v>
      </c>
      <c r="Q322" s="239">
        <v>0.0064999999999999997</v>
      </c>
      <c r="R322" s="239">
        <f>Q322*H322</f>
        <v>1.3476579999999998</v>
      </c>
      <c r="S322" s="239">
        <v>0</v>
      </c>
      <c r="T322" s="240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41" t="s">
        <v>167</v>
      </c>
      <c r="AT322" s="241" t="s">
        <v>163</v>
      </c>
      <c r="AU322" s="241" t="s">
        <v>85</v>
      </c>
      <c r="AY322" s="18" t="s">
        <v>161</v>
      </c>
      <c r="BE322" s="242">
        <f>IF(N322="základní",J322,0)</f>
        <v>0</v>
      </c>
      <c r="BF322" s="242">
        <f>IF(N322="snížená",J322,0)</f>
        <v>0</v>
      </c>
      <c r="BG322" s="242">
        <f>IF(N322="zákl. přenesená",J322,0)</f>
        <v>0</v>
      </c>
      <c r="BH322" s="242">
        <f>IF(N322="sníž. přenesená",J322,0)</f>
        <v>0</v>
      </c>
      <c r="BI322" s="242">
        <f>IF(N322="nulová",J322,0)</f>
        <v>0</v>
      </c>
      <c r="BJ322" s="18" t="s">
        <v>167</v>
      </c>
      <c r="BK322" s="242">
        <f>ROUND(I322*H322,2)</f>
        <v>0</v>
      </c>
      <c r="BL322" s="18" t="s">
        <v>167</v>
      </c>
      <c r="BM322" s="241" t="s">
        <v>419</v>
      </c>
    </row>
    <row r="323" s="2" customFormat="1">
      <c r="A323" s="39"/>
      <c r="B323" s="40"/>
      <c r="C323" s="41"/>
      <c r="D323" s="243" t="s">
        <v>169</v>
      </c>
      <c r="E323" s="41"/>
      <c r="F323" s="244" t="s">
        <v>418</v>
      </c>
      <c r="G323" s="41"/>
      <c r="H323" s="41"/>
      <c r="I323" s="245"/>
      <c r="J323" s="41"/>
      <c r="K323" s="41"/>
      <c r="L323" s="45"/>
      <c r="M323" s="246"/>
      <c r="N323" s="247"/>
      <c r="O323" s="93"/>
      <c r="P323" s="93"/>
      <c r="Q323" s="93"/>
      <c r="R323" s="93"/>
      <c r="S323" s="93"/>
      <c r="T323" s="94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T323" s="18" t="s">
        <v>169</v>
      </c>
      <c r="AU323" s="18" t="s">
        <v>85</v>
      </c>
    </row>
    <row r="324" s="13" customFormat="1">
      <c r="A324" s="13"/>
      <c r="B324" s="248"/>
      <c r="C324" s="249"/>
      <c r="D324" s="243" t="s">
        <v>178</v>
      </c>
      <c r="E324" s="250" t="s">
        <v>1</v>
      </c>
      <c r="F324" s="251" t="s">
        <v>420</v>
      </c>
      <c r="G324" s="249"/>
      <c r="H324" s="252">
        <v>40.972999999999999</v>
      </c>
      <c r="I324" s="253"/>
      <c r="J324" s="249"/>
      <c r="K324" s="249"/>
      <c r="L324" s="254"/>
      <c r="M324" s="255"/>
      <c r="N324" s="256"/>
      <c r="O324" s="256"/>
      <c r="P324" s="256"/>
      <c r="Q324" s="256"/>
      <c r="R324" s="256"/>
      <c r="S324" s="256"/>
      <c r="T324" s="257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58" t="s">
        <v>178</v>
      </c>
      <c r="AU324" s="258" t="s">
        <v>85</v>
      </c>
      <c r="AV324" s="13" t="s">
        <v>85</v>
      </c>
      <c r="AW324" s="13" t="s">
        <v>32</v>
      </c>
      <c r="AX324" s="13" t="s">
        <v>76</v>
      </c>
      <c r="AY324" s="258" t="s">
        <v>161</v>
      </c>
    </row>
    <row r="325" s="13" customFormat="1">
      <c r="A325" s="13"/>
      <c r="B325" s="248"/>
      <c r="C325" s="249"/>
      <c r="D325" s="243" t="s">
        <v>178</v>
      </c>
      <c r="E325" s="250" t="s">
        <v>1</v>
      </c>
      <c r="F325" s="251" t="s">
        <v>421</v>
      </c>
      <c r="G325" s="249"/>
      <c r="H325" s="252">
        <v>40.284999999999997</v>
      </c>
      <c r="I325" s="253"/>
      <c r="J325" s="249"/>
      <c r="K325" s="249"/>
      <c r="L325" s="254"/>
      <c r="M325" s="255"/>
      <c r="N325" s="256"/>
      <c r="O325" s="256"/>
      <c r="P325" s="256"/>
      <c r="Q325" s="256"/>
      <c r="R325" s="256"/>
      <c r="S325" s="256"/>
      <c r="T325" s="257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58" t="s">
        <v>178</v>
      </c>
      <c r="AU325" s="258" t="s">
        <v>85</v>
      </c>
      <c r="AV325" s="13" t="s">
        <v>85</v>
      </c>
      <c r="AW325" s="13" t="s">
        <v>32</v>
      </c>
      <c r="AX325" s="13" t="s">
        <v>76</v>
      </c>
      <c r="AY325" s="258" t="s">
        <v>161</v>
      </c>
    </row>
    <row r="326" s="13" customFormat="1">
      <c r="A326" s="13"/>
      <c r="B326" s="248"/>
      <c r="C326" s="249"/>
      <c r="D326" s="243" t="s">
        <v>178</v>
      </c>
      <c r="E326" s="250" t="s">
        <v>1</v>
      </c>
      <c r="F326" s="251" t="s">
        <v>422</v>
      </c>
      <c r="G326" s="249"/>
      <c r="H326" s="252">
        <v>126.074</v>
      </c>
      <c r="I326" s="253"/>
      <c r="J326" s="249"/>
      <c r="K326" s="249"/>
      <c r="L326" s="254"/>
      <c r="M326" s="255"/>
      <c r="N326" s="256"/>
      <c r="O326" s="256"/>
      <c r="P326" s="256"/>
      <c r="Q326" s="256"/>
      <c r="R326" s="256"/>
      <c r="S326" s="256"/>
      <c r="T326" s="257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58" t="s">
        <v>178</v>
      </c>
      <c r="AU326" s="258" t="s">
        <v>85</v>
      </c>
      <c r="AV326" s="13" t="s">
        <v>85</v>
      </c>
      <c r="AW326" s="13" t="s">
        <v>32</v>
      </c>
      <c r="AX326" s="13" t="s">
        <v>76</v>
      </c>
      <c r="AY326" s="258" t="s">
        <v>161</v>
      </c>
    </row>
    <row r="327" s="15" customFormat="1">
      <c r="A327" s="15"/>
      <c r="B327" s="270"/>
      <c r="C327" s="271"/>
      <c r="D327" s="243" t="s">
        <v>178</v>
      </c>
      <c r="E327" s="272" t="s">
        <v>1</v>
      </c>
      <c r="F327" s="273" t="s">
        <v>183</v>
      </c>
      <c r="G327" s="271"/>
      <c r="H327" s="274">
        <v>207.33199999999999</v>
      </c>
      <c r="I327" s="275"/>
      <c r="J327" s="271"/>
      <c r="K327" s="271"/>
      <c r="L327" s="276"/>
      <c r="M327" s="277"/>
      <c r="N327" s="278"/>
      <c r="O327" s="278"/>
      <c r="P327" s="278"/>
      <c r="Q327" s="278"/>
      <c r="R327" s="278"/>
      <c r="S327" s="278"/>
      <c r="T327" s="279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T327" s="280" t="s">
        <v>178</v>
      </c>
      <c r="AU327" s="280" t="s">
        <v>85</v>
      </c>
      <c r="AV327" s="15" t="s">
        <v>167</v>
      </c>
      <c r="AW327" s="15" t="s">
        <v>32</v>
      </c>
      <c r="AX327" s="15" t="s">
        <v>83</v>
      </c>
      <c r="AY327" s="280" t="s">
        <v>161</v>
      </c>
    </row>
    <row r="328" s="2" customFormat="1" ht="24.15" customHeight="1">
      <c r="A328" s="39"/>
      <c r="B328" s="40"/>
      <c r="C328" s="229" t="s">
        <v>423</v>
      </c>
      <c r="D328" s="229" t="s">
        <v>163</v>
      </c>
      <c r="E328" s="230" t="s">
        <v>424</v>
      </c>
      <c r="F328" s="231" t="s">
        <v>425</v>
      </c>
      <c r="G328" s="232" t="s">
        <v>260</v>
      </c>
      <c r="H328" s="233">
        <v>207.33199999999999</v>
      </c>
      <c r="I328" s="234"/>
      <c r="J328" s="235">
        <f>ROUND(I328*H328,2)</f>
        <v>0</v>
      </c>
      <c r="K328" s="236"/>
      <c r="L328" s="45"/>
      <c r="M328" s="237" t="s">
        <v>1</v>
      </c>
      <c r="N328" s="238" t="s">
        <v>43</v>
      </c>
      <c r="O328" s="93"/>
      <c r="P328" s="239">
        <f>O328*H328</f>
        <v>0</v>
      </c>
      <c r="Q328" s="239">
        <v>0.0043800000000000002</v>
      </c>
      <c r="R328" s="239">
        <f>Q328*H328</f>
        <v>0.90811416</v>
      </c>
      <c r="S328" s="239">
        <v>0</v>
      </c>
      <c r="T328" s="240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41" t="s">
        <v>167</v>
      </c>
      <c r="AT328" s="241" t="s">
        <v>163</v>
      </c>
      <c r="AU328" s="241" t="s">
        <v>85</v>
      </c>
      <c r="AY328" s="18" t="s">
        <v>161</v>
      </c>
      <c r="BE328" s="242">
        <f>IF(N328="základní",J328,0)</f>
        <v>0</v>
      </c>
      <c r="BF328" s="242">
        <f>IF(N328="snížená",J328,0)</f>
        <v>0</v>
      </c>
      <c r="BG328" s="242">
        <f>IF(N328="zákl. přenesená",J328,0)</f>
        <v>0</v>
      </c>
      <c r="BH328" s="242">
        <f>IF(N328="sníž. přenesená",J328,0)</f>
        <v>0</v>
      </c>
      <c r="BI328" s="242">
        <f>IF(N328="nulová",J328,0)</f>
        <v>0</v>
      </c>
      <c r="BJ328" s="18" t="s">
        <v>167</v>
      </c>
      <c r="BK328" s="242">
        <f>ROUND(I328*H328,2)</f>
        <v>0</v>
      </c>
      <c r="BL328" s="18" t="s">
        <v>167</v>
      </c>
      <c r="BM328" s="241" t="s">
        <v>426</v>
      </c>
    </row>
    <row r="329" s="2" customFormat="1">
      <c r="A329" s="39"/>
      <c r="B329" s="40"/>
      <c r="C329" s="41"/>
      <c r="D329" s="243" t="s">
        <v>169</v>
      </c>
      <c r="E329" s="41"/>
      <c r="F329" s="244" t="s">
        <v>425</v>
      </c>
      <c r="G329" s="41"/>
      <c r="H329" s="41"/>
      <c r="I329" s="245"/>
      <c r="J329" s="41"/>
      <c r="K329" s="41"/>
      <c r="L329" s="45"/>
      <c r="M329" s="246"/>
      <c r="N329" s="247"/>
      <c r="O329" s="93"/>
      <c r="P329" s="93"/>
      <c r="Q329" s="93"/>
      <c r="R329" s="93"/>
      <c r="S329" s="93"/>
      <c r="T329" s="94"/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T329" s="18" t="s">
        <v>169</v>
      </c>
      <c r="AU329" s="18" t="s">
        <v>85</v>
      </c>
    </row>
    <row r="330" s="2" customFormat="1">
      <c r="A330" s="39"/>
      <c r="B330" s="40"/>
      <c r="C330" s="41"/>
      <c r="D330" s="243" t="s">
        <v>393</v>
      </c>
      <c r="E330" s="41"/>
      <c r="F330" s="292" t="s">
        <v>427</v>
      </c>
      <c r="G330" s="41"/>
      <c r="H330" s="41"/>
      <c r="I330" s="245"/>
      <c r="J330" s="41"/>
      <c r="K330" s="41"/>
      <c r="L330" s="45"/>
      <c r="M330" s="246"/>
      <c r="N330" s="247"/>
      <c r="O330" s="93"/>
      <c r="P330" s="93"/>
      <c r="Q330" s="93"/>
      <c r="R330" s="93"/>
      <c r="S330" s="93"/>
      <c r="T330" s="94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T330" s="18" t="s">
        <v>393</v>
      </c>
      <c r="AU330" s="18" t="s">
        <v>85</v>
      </c>
    </row>
    <row r="331" s="13" customFormat="1">
      <c r="A331" s="13"/>
      <c r="B331" s="248"/>
      <c r="C331" s="249"/>
      <c r="D331" s="243" t="s">
        <v>178</v>
      </c>
      <c r="E331" s="250" t="s">
        <v>1</v>
      </c>
      <c r="F331" s="251" t="s">
        <v>420</v>
      </c>
      <c r="G331" s="249"/>
      <c r="H331" s="252">
        <v>40.972999999999999</v>
      </c>
      <c r="I331" s="253"/>
      <c r="J331" s="249"/>
      <c r="K331" s="249"/>
      <c r="L331" s="254"/>
      <c r="M331" s="255"/>
      <c r="N331" s="256"/>
      <c r="O331" s="256"/>
      <c r="P331" s="256"/>
      <c r="Q331" s="256"/>
      <c r="R331" s="256"/>
      <c r="S331" s="256"/>
      <c r="T331" s="257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58" t="s">
        <v>178</v>
      </c>
      <c r="AU331" s="258" t="s">
        <v>85</v>
      </c>
      <c r="AV331" s="13" t="s">
        <v>85</v>
      </c>
      <c r="AW331" s="13" t="s">
        <v>32</v>
      </c>
      <c r="AX331" s="13" t="s">
        <v>76</v>
      </c>
      <c r="AY331" s="258" t="s">
        <v>161</v>
      </c>
    </row>
    <row r="332" s="13" customFormat="1">
      <c r="A332" s="13"/>
      <c r="B332" s="248"/>
      <c r="C332" s="249"/>
      <c r="D332" s="243" t="s">
        <v>178</v>
      </c>
      <c r="E332" s="250" t="s">
        <v>1</v>
      </c>
      <c r="F332" s="251" t="s">
        <v>421</v>
      </c>
      <c r="G332" s="249"/>
      <c r="H332" s="252">
        <v>40.284999999999997</v>
      </c>
      <c r="I332" s="253"/>
      <c r="J332" s="249"/>
      <c r="K332" s="249"/>
      <c r="L332" s="254"/>
      <c r="M332" s="255"/>
      <c r="N332" s="256"/>
      <c r="O332" s="256"/>
      <c r="P332" s="256"/>
      <c r="Q332" s="256"/>
      <c r="R332" s="256"/>
      <c r="S332" s="256"/>
      <c r="T332" s="257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58" t="s">
        <v>178</v>
      </c>
      <c r="AU332" s="258" t="s">
        <v>85</v>
      </c>
      <c r="AV332" s="13" t="s">
        <v>85</v>
      </c>
      <c r="AW332" s="13" t="s">
        <v>32</v>
      </c>
      <c r="AX332" s="13" t="s">
        <v>76</v>
      </c>
      <c r="AY332" s="258" t="s">
        <v>161</v>
      </c>
    </row>
    <row r="333" s="13" customFormat="1">
      <c r="A333" s="13"/>
      <c r="B333" s="248"/>
      <c r="C333" s="249"/>
      <c r="D333" s="243" t="s">
        <v>178</v>
      </c>
      <c r="E333" s="250" t="s">
        <v>1</v>
      </c>
      <c r="F333" s="251" t="s">
        <v>422</v>
      </c>
      <c r="G333" s="249"/>
      <c r="H333" s="252">
        <v>126.074</v>
      </c>
      <c r="I333" s="253"/>
      <c r="J333" s="249"/>
      <c r="K333" s="249"/>
      <c r="L333" s="254"/>
      <c r="M333" s="255"/>
      <c r="N333" s="256"/>
      <c r="O333" s="256"/>
      <c r="P333" s="256"/>
      <c r="Q333" s="256"/>
      <c r="R333" s="256"/>
      <c r="S333" s="256"/>
      <c r="T333" s="257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58" t="s">
        <v>178</v>
      </c>
      <c r="AU333" s="258" t="s">
        <v>85</v>
      </c>
      <c r="AV333" s="13" t="s">
        <v>85</v>
      </c>
      <c r="AW333" s="13" t="s">
        <v>32</v>
      </c>
      <c r="AX333" s="13" t="s">
        <v>76</v>
      </c>
      <c r="AY333" s="258" t="s">
        <v>161</v>
      </c>
    </row>
    <row r="334" s="15" customFormat="1">
      <c r="A334" s="15"/>
      <c r="B334" s="270"/>
      <c r="C334" s="271"/>
      <c r="D334" s="243" t="s">
        <v>178</v>
      </c>
      <c r="E334" s="272" t="s">
        <v>1</v>
      </c>
      <c r="F334" s="273" t="s">
        <v>183</v>
      </c>
      <c r="G334" s="271"/>
      <c r="H334" s="274">
        <v>207.33199999999999</v>
      </c>
      <c r="I334" s="275"/>
      <c r="J334" s="271"/>
      <c r="K334" s="271"/>
      <c r="L334" s="276"/>
      <c r="M334" s="277"/>
      <c r="N334" s="278"/>
      <c r="O334" s="278"/>
      <c r="P334" s="278"/>
      <c r="Q334" s="278"/>
      <c r="R334" s="278"/>
      <c r="S334" s="278"/>
      <c r="T334" s="279"/>
      <c r="U334" s="15"/>
      <c r="V334" s="15"/>
      <c r="W334" s="15"/>
      <c r="X334" s="15"/>
      <c r="Y334" s="15"/>
      <c r="Z334" s="15"/>
      <c r="AA334" s="15"/>
      <c r="AB334" s="15"/>
      <c r="AC334" s="15"/>
      <c r="AD334" s="15"/>
      <c r="AE334" s="15"/>
      <c r="AT334" s="280" t="s">
        <v>178</v>
      </c>
      <c r="AU334" s="280" t="s">
        <v>85</v>
      </c>
      <c r="AV334" s="15" t="s">
        <v>167</v>
      </c>
      <c r="AW334" s="15" t="s">
        <v>32</v>
      </c>
      <c r="AX334" s="15" t="s">
        <v>83</v>
      </c>
      <c r="AY334" s="280" t="s">
        <v>161</v>
      </c>
    </row>
    <row r="335" s="2" customFormat="1" ht="24.15" customHeight="1">
      <c r="A335" s="39"/>
      <c r="B335" s="40"/>
      <c r="C335" s="229" t="s">
        <v>428</v>
      </c>
      <c r="D335" s="229" t="s">
        <v>163</v>
      </c>
      <c r="E335" s="230" t="s">
        <v>429</v>
      </c>
      <c r="F335" s="231" t="s">
        <v>430</v>
      </c>
      <c r="G335" s="232" t="s">
        <v>166</v>
      </c>
      <c r="H335" s="233">
        <v>92.5</v>
      </c>
      <c r="I335" s="234"/>
      <c r="J335" s="235">
        <f>ROUND(I335*H335,2)</f>
        <v>0</v>
      </c>
      <c r="K335" s="236"/>
      <c r="L335" s="45"/>
      <c r="M335" s="237" t="s">
        <v>1</v>
      </c>
      <c r="N335" s="238" t="s">
        <v>43</v>
      </c>
      <c r="O335" s="93"/>
      <c r="P335" s="239">
        <f>O335*H335</f>
        <v>0</v>
      </c>
      <c r="Q335" s="239">
        <v>0</v>
      </c>
      <c r="R335" s="239">
        <f>Q335*H335</f>
        <v>0</v>
      </c>
      <c r="S335" s="239">
        <v>0</v>
      </c>
      <c r="T335" s="240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41" t="s">
        <v>167</v>
      </c>
      <c r="AT335" s="241" t="s">
        <v>163</v>
      </c>
      <c r="AU335" s="241" t="s">
        <v>85</v>
      </c>
      <c r="AY335" s="18" t="s">
        <v>161</v>
      </c>
      <c r="BE335" s="242">
        <f>IF(N335="základní",J335,0)</f>
        <v>0</v>
      </c>
      <c r="BF335" s="242">
        <f>IF(N335="snížená",J335,0)</f>
        <v>0</v>
      </c>
      <c r="BG335" s="242">
        <f>IF(N335="zákl. přenesená",J335,0)</f>
        <v>0</v>
      </c>
      <c r="BH335" s="242">
        <f>IF(N335="sníž. přenesená",J335,0)</f>
        <v>0</v>
      </c>
      <c r="BI335" s="242">
        <f>IF(N335="nulová",J335,0)</f>
        <v>0</v>
      </c>
      <c r="BJ335" s="18" t="s">
        <v>167</v>
      </c>
      <c r="BK335" s="242">
        <f>ROUND(I335*H335,2)</f>
        <v>0</v>
      </c>
      <c r="BL335" s="18" t="s">
        <v>167</v>
      </c>
      <c r="BM335" s="241" t="s">
        <v>431</v>
      </c>
    </row>
    <row r="336" s="2" customFormat="1">
      <c r="A336" s="39"/>
      <c r="B336" s="40"/>
      <c r="C336" s="41"/>
      <c r="D336" s="243" t="s">
        <v>169</v>
      </c>
      <c r="E336" s="41"/>
      <c r="F336" s="244" t="s">
        <v>430</v>
      </c>
      <c r="G336" s="41"/>
      <c r="H336" s="41"/>
      <c r="I336" s="245"/>
      <c r="J336" s="41"/>
      <c r="K336" s="41"/>
      <c r="L336" s="45"/>
      <c r="M336" s="246"/>
      <c r="N336" s="247"/>
      <c r="O336" s="93"/>
      <c r="P336" s="93"/>
      <c r="Q336" s="93"/>
      <c r="R336" s="93"/>
      <c r="S336" s="93"/>
      <c r="T336" s="94"/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T336" s="18" t="s">
        <v>169</v>
      </c>
      <c r="AU336" s="18" t="s">
        <v>85</v>
      </c>
    </row>
    <row r="337" s="13" customFormat="1">
      <c r="A337" s="13"/>
      <c r="B337" s="248"/>
      <c r="C337" s="249"/>
      <c r="D337" s="243" t="s">
        <v>178</v>
      </c>
      <c r="E337" s="250" t="s">
        <v>1</v>
      </c>
      <c r="F337" s="251" t="s">
        <v>432</v>
      </c>
      <c r="G337" s="249"/>
      <c r="H337" s="252">
        <v>92.5</v>
      </c>
      <c r="I337" s="253"/>
      <c r="J337" s="249"/>
      <c r="K337" s="249"/>
      <c r="L337" s="254"/>
      <c r="M337" s="255"/>
      <c r="N337" s="256"/>
      <c r="O337" s="256"/>
      <c r="P337" s="256"/>
      <c r="Q337" s="256"/>
      <c r="R337" s="256"/>
      <c r="S337" s="256"/>
      <c r="T337" s="257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58" t="s">
        <v>178</v>
      </c>
      <c r="AU337" s="258" t="s">
        <v>85</v>
      </c>
      <c r="AV337" s="13" t="s">
        <v>85</v>
      </c>
      <c r="AW337" s="13" t="s">
        <v>32</v>
      </c>
      <c r="AX337" s="13" t="s">
        <v>83</v>
      </c>
      <c r="AY337" s="258" t="s">
        <v>161</v>
      </c>
    </row>
    <row r="338" s="2" customFormat="1" ht="16.5" customHeight="1">
      <c r="A338" s="39"/>
      <c r="B338" s="40"/>
      <c r="C338" s="281" t="s">
        <v>433</v>
      </c>
      <c r="D338" s="281" t="s">
        <v>227</v>
      </c>
      <c r="E338" s="282" t="s">
        <v>434</v>
      </c>
      <c r="F338" s="283" t="s">
        <v>435</v>
      </c>
      <c r="G338" s="284" t="s">
        <v>166</v>
      </c>
      <c r="H338" s="285">
        <v>97.125</v>
      </c>
      <c r="I338" s="286"/>
      <c r="J338" s="287">
        <f>ROUND(I338*H338,2)</f>
        <v>0</v>
      </c>
      <c r="K338" s="288"/>
      <c r="L338" s="289"/>
      <c r="M338" s="290" t="s">
        <v>1</v>
      </c>
      <c r="N338" s="291" t="s">
        <v>43</v>
      </c>
      <c r="O338" s="93"/>
      <c r="P338" s="239">
        <f>O338*H338</f>
        <v>0</v>
      </c>
      <c r="Q338" s="239">
        <v>0.00010000000000000001</v>
      </c>
      <c r="R338" s="239">
        <f>Q338*H338</f>
        <v>0.0097125000000000006</v>
      </c>
      <c r="S338" s="239">
        <v>0</v>
      </c>
      <c r="T338" s="240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41" t="s">
        <v>206</v>
      </c>
      <c r="AT338" s="241" t="s">
        <v>227</v>
      </c>
      <c r="AU338" s="241" t="s">
        <v>85</v>
      </c>
      <c r="AY338" s="18" t="s">
        <v>161</v>
      </c>
      <c r="BE338" s="242">
        <f>IF(N338="základní",J338,0)</f>
        <v>0</v>
      </c>
      <c r="BF338" s="242">
        <f>IF(N338="snížená",J338,0)</f>
        <v>0</v>
      </c>
      <c r="BG338" s="242">
        <f>IF(N338="zákl. přenesená",J338,0)</f>
        <v>0</v>
      </c>
      <c r="BH338" s="242">
        <f>IF(N338="sníž. přenesená",J338,0)</f>
        <v>0</v>
      </c>
      <c r="BI338" s="242">
        <f>IF(N338="nulová",J338,0)</f>
        <v>0</v>
      </c>
      <c r="BJ338" s="18" t="s">
        <v>167</v>
      </c>
      <c r="BK338" s="242">
        <f>ROUND(I338*H338,2)</f>
        <v>0</v>
      </c>
      <c r="BL338" s="18" t="s">
        <v>167</v>
      </c>
      <c r="BM338" s="241" t="s">
        <v>436</v>
      </c>
    </row>
    <row r="339" s="2" customFormat="1">
      <c r="A339" s="39"/>
      <c r="B339" s="40"/>
      <c r="C339" s="41"/>
      <c r="D339" s="243" t="s">
        <v>169</v>
      </c>
      <c r="E339" s="41"/>
      <c r="F339" s="244" t="s">
        <v>435</v>
      </c>
      <c r="G339" s="41"/>
      <c r="H339" s="41"/>
      <c r="I339" s="245"/>
      <c r="J339" s="41"/>
      <c r="K339" s="41"/>
      <c r="L339" s="45"/>
      <c r="M339" s="246"/>
      <c r="N339" s="247"/>
      <c r="O339" s="93"/>
      <c r="P339" s="93"/>
      <c r="Q339" s="93"/>
      <c r="R339" s="93"/>
      <c r="S339" s="93"/>
      <c r="T339" s="94"/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T339" s="18" t="s">
        <v>169</v>
      </c>
      <c r="AU339" s="18" t="s">
        <v>85</v>
      </c>
    </row>
    <row r="340" s="13" customFormat="1">
      <c r="A340" s="13"/>
      <c r="B340" s="248"/>
      <c r="C340" s="249"/>
      <c r="D340" s="243" t="s">
        <v>178</v>
      </c>
      <c r="E340" s="250" t="s">
        <v>1</v>
      </c>
      <c r="F340" s="251" t="s">
        <v>437</v>
      </c>
      <c r="G340" s="249"/>
      <c r="H340" s="252">
        <v>97.125</v>
      </c>
      <c r="I340" s="253"/>
      <c r="J340" s="249"/>
      <c r="K340" s="249"/>
      <c r="L340" s="254"/>
      <c r="M340" s="255"/>
      <c r="N340" s="256"/>
      <c r="O340" s="256"/>
      <c r="P340" s="256"/>
      <c r="Q340" s="256"/>
      <c r="R340" s="256"/>
      <c r="S340" s="256"/>
      <c r="T340" s="257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58" t="s">
        <v>178</v>
      </c>
      <c r="AU340" s="258" t="s">
        <v>85</v>
      </c>
      <c r="AV340" s="13" t="s">
        <v>85</v>
      </c>
      <c r="AW340" s="13" t="s">
        <v>32</v>
      </c>
      <c r="AX340" s="13" t="s">
        <v>83</v>
      </c>
      <c r="AY340" s="258" t="s">
        <v>161</v>
      </c>
    </row>
    <row r="341" s="2" customFormat="1" ht="24.15" customHeight="1">
      <c r="A341" s="39"/>
      <c r="B341" s="40"/>
      <c r="C341" s="229" t="s">
        <v>438</v>
      </c>
      <c r="D341" s="229" t="s">
        <v>163</v>
      </c>
      <c r="E341" s="230" t="s">
        <v>439</v>
      </c>
      <c r="F341" s="231" t="s">
        <v>440</v>
      </c>
      <c r="G341" s="232" t="s">
        <v>166</v>
      </c>
      <c r="H341" s="233">
        <v>142</v>
      </c>
      <c r="I341" s="234"/>
      <c r="J341" s="235">
        <f>ROUND(I341*H341,2)</f>
        <v>0</v>
      </c>
      <c r="K341" s="236"/>
      <c r="L341" s="45"/>
      <c r="M341" s="237" t="s">
        <v>1</v>
      </c>
      <c r="N341" s="238" t="s">
        <v>43</v>
      </c>
      <c r="O341" s="93"/>
      <c r="P341" s="239">
        <f>O341*H341</f>
        <v>0</v>
      </c>
      <c r="Q341" s="239">
        <v>0</v>
      </c>
      <c r="R341" s="239">
        <f>Q341*H341</f>
        <v>0</v>
      </c>
      <c r="S341" s="239">
        <v>0</v>
      </c>
      <c r="T341" s="240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41" t="s">
        <v>167</v>
      </c>
      <c r="AT341" s="241" t="s">
        <v>163</v>
      </c>
      <c r="AU341" s="241" t="s">
        <v>85</v>
      </c>
      <c r="AY341" s="18" t="s">
        <v>161</v>
      </c>
      <c r="BE341" s="242">
        <f>IF(N341="základní",J341,0)</f>
        <v>0</v>
      </c>
      <c r="BF341" s="242">
        <f>IF(N341="snížená",J341,0)</f>
        <v>0</v>
      </c>
      <c r="BG341" s="242">
        <f>IF(N341="zákl. přenesená",J341,0)</f>
        <v>0</v>
      </c>
      <c r="BH341" s="242">
        <f>IF(N341="sníž. přenesená",J341,0)</f>
        <v>0</v>
      </c>
      <c r="BI341" s="242">
        <f>IF(N341="nulová",J341,0)</f>
        <v>0</v>
      </c>
      <c r="BJ341" s="18" t="s">
        <v>167</v>
      </c>
      <c r="BK341" s="242">
        <f>ROUND(I341*H341,2)</f>
        <v>0</v>
      </c>
      <c r="BL341" s="18" t="s">
        <v>167</v>
      </c>
      <c r="BM341" s="241" t="s">
        <v>441</v>
      </c>
    </row>
    <row r="342" s="2" customFormat="1">
      <c r="A342" s="39"/>
      <c r="B342" s="40"/>
      <c r="C342" s="41"/>
      <c r="D342" s="243" t="s">
        <v>169</v>
      </c>
      <c r="E342" s="41"/>
      <c r="F342" s="244" t="s">
        <v>440</v>
      </c>
      <c r="G342" s="41"/>
      <c r="H342" s="41"/>
      <c r="I342" s="245"/>
      <c r="J342" s="41"/>
      <c r="K342" s="41"/>
      <c r="L342" s="45"/>
      <c r="M342" s="246"/>
      <c r="N342" s="247"/>
      <c r="O342" s="93"/>
      <c r="P342" s="93"/>
      <c r="Q342" s="93"/>
      <c r="R342" s="93"/>
      <c r="S342" s="93"/>
      <c r="T342" s="94"/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T342" s="18" t="s">
        <v>169</v>
      </c>
      <c r="AU342" s="18" t="s">
        <v>85</v>
      </c>
    </row>
    <row r="343" s="13" customFormat="1">
      <c r="A343" s="13"/>
      <c r="B343" s="248"/>
      <c r="C343" s="249"/>
      <c r="D343" s="243" t="s">
        <v>178</v>
      </c>
      <c r="E343" s="250" t="s">
        <v>1</v>
      </c>
      <c r="F343" s="251" t="s">
        <v>442</v>
      </c>
      <c r="G343" s="249"/>
      <c r="H343" s="252">
        <v>142</v>
      </c>
      <c r="I343" s="253"/>
      <c r="J343" s="249"/>
      <c r="K343" s="249"/>
      <c r="L343" s="254"/>
      <c r="M343" s="255"/>
      <c r="N343" s="256"/>
      <c r="O343" s="256"/>
      <c r="P343" s="256"/>
      <c r="Q343" s="256"/>
      <c r="R343" s="256"/>
      <c r="S343" s="256"/>
      <c r="T343" s="257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58" t="s">
        <v>178</v>
      </c>
      <c r="AU343" s="258" t="s">
        <v>85</v>
      </c>
      <c r="AV343" s="13" t="s">
        <v>85</v>
      </c>
      <c r="AW343" s="13" t="s">
        <v>32</v>
      </c>
      <c r="AX343" s="13" t="s">
        <v>83</v>
      </c>
      <c r="AY343" s="258" t="s">
        <v>161</v>
      </c>
    </row>
    <row r="344" s="2" customFormat="1" ht="24.15" customHeight="1">
      <c r="A344" s="39"/>
      <c r="B344" s="40"/>
      <c r="C344" s="281" t="s">
        <v>443</v>
      </c>
      <c r="D344" s="281" t="s">
        <v>227</v>
      </c>
      <c r="E344" s="282" t="s">
        <v>444</v>
      </c>
      <c r="F344" s="283" t="s">
        <v>445</v>
      </c>
      <c r="G344" s="284" t="s">
        <v>166</v>
      </c>
      <c r="H344" s="285">
        <v>149.09999999999999</v>
      </c>
      <c r="I344" s="286"/>
      <c r="J344" s="287">
        <f>ROUND(I344*H344,2)</f>
        <v>0</v>
      </c>
      <c r="K344" s="288"/>
      <c r="L344" s="289"/>
      <c r="M344" s="290" t="s">
        <v>1</v>
      </c>
      <c r="N344" s="291" t="s">
        <v>43</v>
      </c>
      <c r="O344" s="93"/>
      <c r="P344" s="239">
        <f>O344*H344</f>
        <v>0</v>
      </c>
      <c r="Q344" s="239">
        <v>4.0000000000000003E-05</v>
      </c>
      <c r="R344" s="239">
        <f>Q344*H344</f>
        <v>0.0059640000000000006</v>
      </c>
      <c r="S344" s="239">
        <v>0</v>
      </c>
      <c r="T344" s="240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41" t="s">
        <v>206</v>
      </c>
      <c r="AT344" s="241" t="s">
        <v>227</v>
      </c>
      <c r="AU344" s="241" t="s">
        <v>85</v>
      </c>
      <c r="AY344" s="18" t="s">
        <v>161</v>
      </c>
      <c r="BE344" s="242">
        <f>IF(N344="základní",J344,0)</f>
        <v>0</v>
      </c>
      <c r="BF344" s="242">
        <f>IF(N344="snížená",J344,0)</f>
        <v>0</v>
      </c>
      <c r="BG344" s="242">
        <f>IF(N344="zákl. přenesená",J344,0)</f>
        <v>0</v>
      </c>
      <c r="BH344" s="242">
        <f>IF(N344="sníž. přenesená",J344,0)</f>
        <v>0</v>
      </c>
      <c r="BI344" s="242">
        <f>IF(N344="nulová",J344,0)</f>
        <v>0</v>
      </c>
      <c r="BJ344" s="18" t="s">
        <v>167</v>
      </c>
      <c r="BK344" s="242">
        <f>ROUND(I344*H344,2)</f>
        <v>0</v>
      </c>
      <c r="BL344" s="18" t="s">
        <v>167</v>
      </c>
      <c r="BM344" s="241" t="s">
        <v>446</v>
      </c>
    </row>
    <row r="345" s="2" customFormat="1">
      <c r="A345" s="39"/>
      <c r="B345" s="40"/>
      <c r="C345" s="41"/>
      <c r="D345" s="243" t="s">
        <v>169</v>
      </c>
      <c r="E345" s="41"/>
      <c r="F345" s="244" t="s">
        <v>445</v>
      </c>
      <c r="G345" s="41"/>
      <c r="H345" s="41"/>
      <c r="I345" s="245"/>
      <c r="J345" s="41"/>
      <c r="K345" s="41"/>
      <c r="L345" s="45"/>
      <c r="M345" s="246"/>
      <c r="N345" s="247"/>
      <c r="O345" s="93"/>
      <c r="P345" s="93"/>
      <c r="Q345" s="93"/>
      <c r="R345" s="93"/>
      <c r="S345" s="93"/>
      <c r="T345" s="94"/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T345" s="18" t="s">
        <v>169</v>
      </c>
      <c r="AU345" s="18" t="s">
        <v>85</v>
      </c>
    </row>
    <row r="346" s="13" customFormat="1">
      <c r="A346" s="13"/>
      <c r="B346" s="248"/>
      <c r="C346" s="249"/>
      <c r="D346" s="243" t="s">
        <v>178</v>
      </c>
      <c r="E346" s="250" t="s">
        <v>1</v>
      </c>
      <c r="F346" s="251" t="s">
        <v>447</v>
      </c>
      <c r="G346" s="249"/>
      <c r="H346" s="252">
        <v>149.09999999999999</v>
      </c>
      <c r="I346" s="253"/>
      <c r="J346" s="249"/>
      <c r="K346" s="249"/>
      <c r="L346" s="254"/>
      <c r="M346" s="255"/>
      <c r="N346" s="256"/>
      <c r="O346" s="256"/>
      <c r="P346" s="256"/>
      <c r="Q346" s="256"/>
      <c r="R346" s="256"/>
      <c r="S346" s="256"/>
      <c r="T346" s="257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58" t="s">
        <v>178</v>
      </c>
      <c r="AU346" s="258" t="s">
        <v>85</v>
      </c>
      <c r="AV346" s="13" t="s">
        <v>85</v>
      </c>
      <c r="AW346" s="13" t="s">
        <v>32</v>
      </c>
      <c r="AX346" s="13" t="s">
        <v>83</v>
      </c>
      <c r="AY346" s="258" t="s">
        <v>161</v>
      </c>
    </row>
    <row r="347" s="2" customFormat="1" ht="33" customHeight="1">
      <c r="A347" s="39"/>
      <c r="B347" s="40"/>
      <c r="C347" s="229" t="s">
        <v>448</v>
      </c>
      <c r="D347" s="229" t="s">
        <v>163</v>
      </c>
      <c r="E347" s="230" t="s">
        <v>449</v>
      </c>
      <c r="F347" s="231" t="s">
        <v>450</v>
      </c>
      <c r="G347" s="232" t="s">
        <v>260</v>
      </c>
      <c r="H347" s="233">
        <v>207.33199999999999</v>
      </c>
      <c r="I347" s="234"/>
      <c r="J347" s="235">
        <f>ROUND(I347*H347,2)</f>
        <v>0</v>
      </c>
      <c r="K347" s="236"/>
      <c r="L347" s="45"/>
      <c r="M347" s="237" t="s">
        <v>1</v>
      </c>
      <c r="N347" s="238" t="s">
        <v>43</v>
      </c>
      <c r="O347" s="93"/>
      <c r="P347" s="239">
        <f>O347*H347</f>
        <v>0</v>
      </c>
      <c r="Q347" s="239">
        <v>0.032289999999999999</v>
      </c>
      <c r="R347" s="239">
        <f>Q347*H347</f>
        <v>6.6947502800000001</v>
      </c>
      <c r="S347" s="239">
        <v>0</v>
      </c>
      <c r="T347" s="240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41" t="s">
        <v>167</v>
      </c>
      <c r="AT347" s="241" t="s">
        <v>163</v>
      </c>
      <c r="AU347" s="241" t="s">
        <v>85</v>
      </c>
      <c r="AY347" s="18" t="s">
        <v>161</v>
      </c>
      <c r="BE347" s="242">
        <f>IF(N347="základní",J347,0)</f>
        <v>0</v>
      </c>
      <c r="BF347" s="242">
        <f>IF(N347="snížená",J347,0)</f>
        <v>0</v>
      </c>
      <c r="BG347" s="242">
        <f>IF(N347="zákl. přenesená",J347,0)</f>
        <v>0</v>
      </c>
      <c r="BH347" s="242">
        <f>IF(N347="sníž. přenesená",J347,0)</f>
        <v>0</v>
      </c>
      <c r="BI347" s="242">
        <f>IF(N347="nulová",J347,0)</f>
        <v>0</v>
      </c>
      <c r="BJ347" s="18" t="s">
        <v>167</v>
      </c>
      <c r="BK347" s="242">
        <f>ROUND(I347*H347,2)</f>
        <v>0</v>
      </c>
      <c r="BL347" s="18" t="s">
        <v>167</v>
      </c>
      <c r="BM347" s="241" t="s">
        <v>451</v>
      </c>
    </row>
    <row r="348" s="2" customFormat="1">
      <c r="A348" s="39"/>
      <c r="B348" s="40"/>
      <c r="C348" s="41"/>
      <c r="D348" s="243" t="s">
        <v>169</v>
      </c>
      <c r="E348" s="41"/>
      <c r="F348" s="244" t="s">
        <v>452</v>
      </c>
      <c r="G348" s="41"/>
      <c r="H348" s="41"/>
      <c r="I348" s="245"/>
      <c r="J348" s="41"/>
      <c r="K348" s="41"/>
      <c r="L348" s="45"/>
      <c r="M348" s="246"/>
      <c r="N348" s="247"/>
      <c r="O348" s="93"/>
      <c r="P348" s="93"/>
      <c r="Q348" s="93"/>
      <c r="R348" s="93"/>
      <c r="S348" s="93"/>
      <c r="T348" s="94"/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T348" s="18" t="s">
        <v>169</v>
      </c>
      <c r="AU348" s="18" t="s">
        <v>85</v>
      </c>
    </row>
    <row r="349" s="13" customFormat="1">
      <c r="A349" s="13"/>
      <c r="B349" s="248"/>
      <c r="C349" s="249"/>
      <c r="D349" s="243" t="s">
        <v>178</v>
      </c>
      <c r="E349" s="250" t="s">
        <v>1</v>
      </c>
      <c r="F349" s="251" t="s">
        <v>420</v>
      </c>
      <c r="G349" s="249"/>
      <c r="H349" s="252">
        <v>40.972999999999999</v>
      </c>
      <c r="I349" s="253"/>
      <c r="J349" s="249"/>
      <c r="K349" s="249"/>
      <c r="L349" s="254"/>
      <c r="M349" s="255"/>
      <c r="N349" s="256"/>
      <c r="O349" s="256"/>
      <c r="P349" s="256"/>
      <c r="Q349" s="256"/>
      <c r="R349" s="256"/>
      <c r="S349" s="256"/>
      <c r="T349" s="257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58" t="s">
        <v>178</v>
      </c>
      <c r="AU349" s="258" t="s">
        <v>85</v>
      </c>
      <c r="AV349" s="13" t="s">
        <v>85</v>
      </c>
      <c r="AW349" s="13" t="s">
        <v>32</v>
      </c>
      <c r="AX349" s="13" t="s">
        <v>76</v>
      </c>
      <c r="AY349" s="258" t="s">
        <v>161</v>
      </c>
    </row>
    <row r="350" s="13" customFormat="1">
      <c r="A350" s="13"/>
      <c r="B350" s="248"/>
      <c r="C350" s="249"/>
      <c r="D350" s="243" t="s">
        <v>178</v>
      </c>
      <c r="E350" s="250" t="s">
        <v>1</v>
      </c>
      <c r="F350" s="251" t="s">
        <v>421</v>
      </c>
      <c r="G350" s="249"/>
      <c r="H350" s="252">
        <v>40.284999999999997</v>
      </c>
      <c r="I350" s="253"/>
      <c r="J350" s="249"/>
      <c r="K350" s="249"/>
      <c r="L350" s="254"/>
      <c r="M350" s="255"/>
      <c r="N350" s="256"/>
      <c r="O350" s="256"/>
      <c r="P350" s="256"/>
      <c r="Q350" s="256"/>
      <c r="R350" s="256"/>
      <c r="S350" s="256"/>
      <c r="T350" s="257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58" t="s">
        <v>178</v>
      </c>
      <c r="AU350" s="258" t="s">
        <v>85</v>
      </c>
      <c r="AV350" s="13" t="s">
        <v>85</v>
      </c>
      <c r="AW350" s="13" t="s">
        <v>32</v>
      </c>
      <c r="AX350" s="13" t="s">
        <v>76</v>
      </c>
      <c r="AY350" s="258" t="s">
        <v>161</v>
      </c>
    </row>
    <row r="351" s="13" customFormat="1">
      <c r="A351" s="13"/>
      <c r="B351" s="248"/>
      <c r="C351" s="249"/>
      <c r="D351" s="243" t="s">
        <v>178</v>
      </c>
      <c r="E351" s="250" t="s">
        <v>1</v>
      </c>
      <c r="F351" s="251" t="s">
        <v>422</v>
      </c>
      <c r="G351" s="249"/>
      <c r="H351" s="252">
        <v>126.074</v>
      </c>
      <c r="I351" s="253"/>
      <c r="J351" s="249"/>
      <c r="K351" s="249"/>
      <c r="L351" s="254"/>
      <c r="M351" s="255"/>
      <c r="N351" s="256"/>
      <c r="O351" s="256"/>
      <c r="P351" s="256"/>
      <c r="Q351" s="256"/>
      <c r="R351" s="256"/>
      <c r="S351" s="256"/>
      <c r="T351" s="257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58" t="s">
        <v>178</v>
      </c>
      <c r="AU351" s="258" t="s">
        <v>85</v>
      </c>
      <c r="AV351" s="13" t="s">
        <v>85</v>
      </c>
      <c r="AW351" s="13" t="s">
        <v>32</v>
      </c>
      <c r="AX351" s="13" t="s">
        <v>76</v>
      </c>
      <c r="AY351" s="258" t="s">
        <v>161</v>
      </c>
    </row>
    <row r="352" s="15" customFormat="1">
      <c r="A352" s="15"/>
      <c r="B352" s="270"/>
      <c r="C352" s="271"/>
      <c r="D352" s="243" t="s">
        <v>178</v>
      </c>
      <c r="E352" s="272" t="s">
        <v>1</v>
      </c>
      <c r="F352" s="273" t="s">
        <v>183</v>
      </c>
      <c r="G352" s="271"/>
      <c r="H352" s="274">
        <v>207.33199999999999</v>
      </c>
      <c r="I352" s="275"/>
      <c r="J352" s="271"/>
      <c r="K352" s="271"/>
      <c r="L352" s="276"/>
      <c r="M352" s="277"/>
      <c r="N352" s="278"/>
      <c r="O352" s="278"/>
      <c r="P352" s="278"/>
      <c r="Q352" s="278"/>
      <c r="R352" s="278"/>
      <c r="S352" s="278"/>
      <c r="T352" s="279"/>
      <c r="U352" s="15"/>
      <c r="V352" s="15"/>
      <c r="W352" s="15"/>
      <c r="X352" s="15"/>
      <c r="Y352" s="15"/>
      <c r="Z352" s="15"/>
      <c r="AA352" s="15"/>
      <c r="AB352" s="15"/>
      <c r="AC352" s="15"/>
      <c r="AD352" s="15"/>
      <c r="AE352" s="15"/>
      <c r="AT352" s="280" t="s">
        <v>178</v>
      </c>
      <c r="AU352" s="280" t="s">
        <v>85</v>
      </c>
      <c r="AV352" s="15" t="s">
        <v>167</v>
      </c>
      <c r="AW352" s="15" t="s">
        <v>32</v>
      </c>
      <c r="AX352" s="15" t="s">
        <v>83</v>
      </c>
      <c r="AY352" s="280" t="s">
        <v>161</v>
      </c>
    </row>
    <row r="353" s="2" customFormat="1" ht="24.15" customHeight="1">
      <c r="A353" s="39"/>
      <c r="B353" s="40"/>
      <c r="C353" s="229" t="s">
        <v>453</v>
      </c>
      <c r="D353" s="229" t="s">
        <v>163</v>
      </c>
      <c r="E353" s="230" t="s">
        <v>454</v>
      </c>
      <c r="F353" s="231" t="s">
        <v>455</v>
      </c>
      <c r="G353" s="232" t="s">
        <v>260</v>
      </c>
      <c r="H353" s="233">
        <v>52.738999999999997</v>
      </c>
      <c r="I353" s="234"/>
      <c r="J353" s="235">
        <f>ROUND(I353*H353,2)</f>
        <v>0</v>
      </c>
      <c r="K353" s="236"/>
      <c r="L353" s="45"/>
      <c r="M353" s="237" t="s">
        <v>1</v>
      </c>
      <c r="N353" s="238" t="s">
        <v>43</v>
      </c>
      <c r="O353" s="93"/>
      <c r="P353" s="239">
        <f>O353*H353</f>
        <v>0</v>
      </c>
      <c r="Q353" s="239">
        <v>0</v>
      </c>
      <c r="R353" s="239">
        <f>Q353*H353</f>
        <v>0</v>
      </c>
      <c r="S353" s="239">
        <v>0</v>
      </c>
      <c r="T353" s="240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41" t="s">
        <v>167</v>
      </c>
      <c r="AT353" s="241" t="s">
        <v>163</v>
      </c>
      <c r="AU353" s="241" t="s">
        <v>85</v>
      </c>
      <c r="AY353" s="18" t="s">
        <v>161</v>
      </c>
      <c r="BE353" s="242">
        <f>IF(N353="základní",J353,0)</f>
        <v>0</v>
      </c>
      <c r="BF353" s="242">
        <f>IF(N353="snížená",J353,0)</f>
        <v>0</v>
      </c>
      <c r="BG353" s="242">
        <f>IF(N353="zákl. přenesená",J353,0)</f>
        <v>0</v>
      </c>
      <c r="BH353" s="242">
        <f>IF(N353="sníž. přenesená",J353,0)</f>
        <v>0</v>
      </c>
      <c r="BI353" s="242">
        <f>IF(N353="nulová",J353,0)</f>
        <v>0</v>
      </c>
      <c r="BJ353" s="18" t="s">
        <v>167</v>
      </c>
      <c r="BK353" s="242">
        <f>ROUND(I353*H353,2)</f>
        <v>0</v>
      </c>
      <c r="BL353" s="18" t="s">
        <v>167</v>
      </c>
      <c r="BM353" s="241" t="s">
        <v>456</v>
      </c>
    </row>
    <row r="354" s="2" customFormat="1">
      <c r="A354" s="39"/>
      <c r="B354" s="40"/>
      <c r="C354" s="41"/>
      <c r="D354" s="243" t="s">
        <v>169</v>
      </c>
      <c r="E354" s="41"/>
      <c r="F354" s="244" t="s">
        <v>455</v>
      </c>
      <c r="G354" s="41"/>
      <c r="H354" s="41"/>
      <c r="I354" s="245"/>
      <c r="J354" s="41"/>
      <c r="K354" s="41"/>
      <c r="L354" s="45"/>
      <c r="M354" s="246"/>
      <c r="N354" s="247"/>
      <c r="O354" s="93"/>
      <c r="P354" s="93"/>
      <c r="Q354" s="93"/>
      <c r="R354" s="93"/>
      <c r="S354" s="93"/>
      <c r="T354" s="94"/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T354" s="18" t="s">
        <v>169</v>
      </c>
      <c r="AU354" s="18" t="s">
        <v>85</v>
      </c>
    </row>
    <row r="355" s="13" customFormat="1">
      <c r="A355" s="13"/>
      <c r="B355" s="248"/>
      <c r="C355" s="249"/>
      <c r="D355" s="243" t="s">
        <v>178</v>
      </c>
      <c r="E355" s="250" t="s">
        <v>1</v>
      </c>
      <c r="F355" s="251" t="s">
        <v>457</v>
      </c>
      <c r="G355" s="249"/>
      <c r="H355" s="252">
        <v>18.419</v>
      </c>
      <c r="I355" s="253"/>
      <c r="J355" s="249"/>
      <c r="K355" s="249"/>
      <c r="L355" s="254"/>
      <c r="M355" s="255"/>
      <c r="N355" s="256"/>
      <c r="O355" s="256"/>
      <c r="P355" s="256"/>
      <c r="Q355" s="256"/>
      <c r="R355" s="256"/>
      <c r="S355" s="256"/>
      <c r="T355" s="257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58" t="s">
        <v>178</v>
      </c>
      <c r="AU355" s="258" t="s">
        <v>85</v>
      </c>
      <c r="AV355" s="13" t="s">
        <v>85</v>
      </c>
      <c r="AW355" s="13" t="s">
        <v>32</v>
      </c>
      <c r="AX355" s="13" t="s">
        <v>76</v>
      </c>
      <c r="AY355" s="258" t="s">
        <v>161</v>
      </c>
    </row>
    <row r="356" s="13" customFormat="1">
      <c r="A356" s="13"/>
      <c r="B356" s="248"/>
      <c r="C356" s="249"/>
      <c r="D356" s="243" t="s">
        <v>178</v>
      </c>
      <c r="E356" s="250" t="s">
        <v>1</v>
      </c>
      <c r="F356" s="251" t="s">
        <v>458</v>
      </c>
      <c r="G356" s="249"/>
      <c r="H356" s="252">
        <v>34.32</v>
      </c>
      <c r="I356" s="253"/>
      <c r="J356" s="249"/>
      <c r="K356" s="249"/>
      <c r="L356" s="254"/>
      <c r="M356" s="255"/>
      <c r="N356" s="256"/>
      <c r="O356" s="256"/>
      <c r="P356" s="256"/>
      <c r="Q356" s="256"/>
      <c r="R356" s="256"/>
      <c r="S356" s="256"/>
      <c r="T356" s="257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58" t="s">
        <v>178</v>
      </c>
      <c r="AU356" s="258" t="s">
        <v>85</v>
      </c>
      <c r="AV356" s="13" t="s">
        <v>85</v>
      </c>
      <c r="AW356" s="13" t="s">
        <v>32</v>
      </c>
      <c r="AX356" s="13" t="s">
        <v>76</v>
      </c>
      <c r="AY356" s="258" t="s">
        <v>161</v>
      </c>
    </row>
    <row r="357" s="15" customFormat="1">
      <c r="A357" s="15"/>
      <c r="B357" s="270"/>
      <c r="C357" s="271"/>
      <c r="D357" s="243" t="s">
        <v>178</v>
      </c>
      <c r="E357" s="272" t="s">
        <v>1</v>
      </c>
      <c r="F357" s="273" t="s">
        <v>183</v>
      </c>
      <c r="G357" s="271"/>
      <c r="H357" s="274">
        <v>52.739000000000004</v>
      </c>
      <c r="I357" s="275"/>
      <c r="J357" s="271"/>
      <c r="K357" s="271"/>
      <c r="L357" s="276"/>
      <c r="M357" s="277"/>
      <c r="N357" s="278"/>
      <c r="O357" s="278"/>
      <c r="P357" s="278"/>
      <c r="Q357" s="278"/>
      <c r="R357" s="278"/>
      <c r="S357" s="278"/>
      <c r="T357" s="279"/>
      <c r="U357" s="15"/>
      <c r="V357" s="15"/>
      <c r="W357" s="15"/>
      <c r="X357" s="15"/>
      <c r="Y357" s="15"/>
      <c r="Z357" s="15"/>
      <c r="AA357" s="15"/>
      <c r="AB357" s="15"/>
      <c r="AC357" s="15"/>
      <c r="AD357" s="15"/>
      <c r="AE357" s="15"/>
      <c r="AT357" s="280" t="s">
        <v>178</v>
      </c>
      <c r="AU357" s="280" t="s">
        <v>85</v>
      </c>
      <c r="AV357" s="15" t="s">
        <v>167</v>
      </c>
      <c r="AW357" s="15" t="s">
        <v>32</v>
      </c>
      <c r="AX357" s="15" t="s">
        <v>83</v>
      </c>
      <c r="AY357" s="280" t="s">
        <v>161</v>
      </c>
    </row>
    <row r="358" s="2" customFormat="1" ht="24.15" customHeight="1">
      <c r="A358" s="39"/>
      <c r="B358" s="40"/>
      <c r="C358" s="229" t="s">
        <v>459</v>
      </c>
      <c r="D358" s="229" t="s">
        <v>163</v>
      </c>
      <c r="E358" s="230" t="s">
        <v>460</v>
      </c>
      <c r="F358" s="231" t="s">
        <v>461</v>
      </c>
      <c r="G358" s="232" t="s">
        <v>260</v>
      </c>
      <c r="H358" s="233">
        <v>32.399999999999999</v>
      </c>
      <c r="I358" s="234"/>
      <c r="J358" s="235">
        <f>ROUND(I358*H358,2)</f>
        <v>0</v>
      </c>
      <c r="K358" s="236"/>
      <c r="L358" s="45"/>
      <c r="M358" s="237" t="s">
        <v>1</v>
      </c>
      <c r="N358" s="238" t="s">
        <v>43</v>
      </c>
      <c r="O358" s="93"/>
      <c r="P358" s="239">
        <f>O358*H358</f>
        <v>0</v>
      </c>
      <c r="Q358" s="239">
        <v>0.024</v>
      </c>
      <c r="R358" s="239">
        <f>Q358*H358</f>
        <v>0.77759999999999996</v>
      </c>
      <c r="S358" s="239">
        <v>0.024</v>
      </c>
      <c r="T358" s="240">
        <f>S358*H358</f>
        <v>0.77759999999999996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41" t="s">
        <v>167</v>
      </c>
      <c r="AT358" s="241" t="s">
        <v>163</v>
      </c>
      <c r="AU358" s="241" t="s">
        <v>85</v>
      </c>
      <c r="AY358" s="18" t="s">
        <v>161</v>
      </c>
      <c r="BE358" s="242">
        <f>IF(N358="základní",J358,0)</f>
        <v>0</v>
      </c>
      <c r="BF358" s="242">
        <f>IF(N358="snížená",J358,0)</f>
        <v>0</v>
      </c>
      <c r="BG358" s="242">
        <f>IF(N358="zákl. přenesená",J358,0)</f>
        <v>0</v>
      </c>
      <c r="BH358" s="242">
        <f>IF(N358="sníž. přenesená",J358,0)</f>
        <v>0</v>
      </c>
      <c r="BI358" s="242">
        <f>IF(N358="nulová",J358,0)</f>
        <v>0</v>
      </c>
      <c r="BJ358" s="18" t="s">
        <v>167</v>
      </c>
      <c r="BK358" s="242">
        <f>ROUND(I358*H358,2)</f>
        <v>0</v>
      </c>
      <c r="BL358" s="18" t="s">
        <v>167</v>
      </c>
      <c r="BM358" s="241" t="s">
        <v>462</v>
      </c>
    </row>
    <row r="359" s="2" customFormat="1">
      <c r="A359" s="39"/>
      <c r="B359" s="40"/>
      <c r="C359" s="41"/>
      <c r="D359" s="243" t="s">
        <v>169</v>
      </c>
      <c r="E359" s="41"/>
      <c r="F359" s="244" t="s">
        <v>463</v>
      </c>
      <c r="G359" s="41"/>
      <c r="H359" s="41"/>
      <c r="I359" s="245"/>
      <c r="J359" s="41"/>
      <c r="K359" s="41"/>
      <c r="L359" s="45"/>
      <c r="M359" s="246"/>
      <c r="N359" s="247"/>
      <c r="O359" s="93"/>
      <c r="P359" s="93"/>
      <c r="Q359" s="93"/>
      <c r="R359" s="93"/>
      <c r="S359" s="93"/>
      <c r="T359" s="94"/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T359" s="18" t="s">
        <v>169</v>
      </c>
      <c r="AU359" s="18" t="s">
        <v>85</v>
      </c>
    </row>
    <row r="360" s="2" customFormat="1" ht="33" customHeight="1">
      <c r="A360" s="39"/>
      <c r="B360" s="40"/>
      <c r="C360" s="229" t="s">
        <v>464</v>
      </c>
      <c r="D360" s="229" t="s">
        <v>163</v>
      </c>
      <c r="E360" s="230" t="s">
        <v>465</v>
      </c>
      <c r="F360" s="231" t="s">
        <v>466</v>
      </c>
      <c r="G360" s="232" t="s">
        <v>176</v>
      </c>
      <c r="H360" s="233">
        <v>2.794</v>
      </c>
      <c r="I360" s="234"/>
      <c r="J360" s="235">
        <f>ROUND(I360*H360,2)</f>
        <v>0</v>
      </c>
      <c r="K360" s="236"/>
      <c r="L360" s="45"/>
      <c r="M360" s="237" t="s">
        <v>1</v>
      </c>
      <c r="N360" s="238" t="s">
        <v>43</v>
      </c>
      <c r="O360" s="93"/>
      <c r="P360" s="239">
        <f>O360*H360</f>
        <v>0</v>
      </c>
      <c r="Q360" s="239">
        <v>2.5018699999999998</v>
      </c>
      <c r="R360" s="239">
        <f>Q360*H360</f>
        <v>6.9902247799999992</v>
      </c>
      <c r="S360" s="239">
        <v>0</v>
      </c>
      <c r="T360" s="240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41" t="s">
        <v>167</v>
      </c>
      <c r="AT360" s="241" t="s">
        <v>163</v>
      </c>
      <c r="AU360" s="241" t="s">
        <v>85</v>
      </c>
      <c r="AY360" s="18" t="s">
        <v>161</v>
      </c>
      <c r="BE360" s="242">
        <f>IF(N360="základní",J360,0)</f>
        <v>0</v>
      </c>
      <c r="BF360" s="242">
        <f>IF(N360="snížená",J360,0)</f>
        <v>0</v>
      </c>
      <c r="BG360" s="242">
        <f>IF(N360="zákl. přenesená",J360,0)</f>
        <v>0</v>
      </c>
      <c r="BH360" s="242">
        <f>IF(N360="sníž. přenesená",J360,0)</f>
        <v>0</v>
      </c>
      <c r="BI360" s="242">
        <f>IF(N360="nulová",J360,0)</f>
        <v>0</v>
      </c>
      <c r="BJ360" s="18" t="s">
        <v>167</v>
      </c>
      <c r="BK360" s="242">
        <f>ROUND(I360*H360,2)</f>
        <v>0</v>
      </c>
      <c r="BL360" s="18" t="s">
        <v>167</v>
      </c>
      <c r="BM360" s="241" t="s">
        <v>467</v>
      </c>
    </row>
    <row r="361" s="2" customFormat="1">
      <c r="A361" s="39"/>
      <c r="B361" s="40"/>
      <c r="C361" s="41"/>
      <c r="D361" s="243" t="s">
        <v>169</v>
      </c>
      <c r="E361" s="41"/>
      <c r="F361" s="244" t="s">
        <v>466</v>
      </c>
      <c r="G361" s="41"/>
      <c r="H361" s="41"/>
      <c r="I361" s="245"/>
      <c r="J361" s="41"/>
      <c r="K361" s="41"/>
      <c r="L361" s="45"/>
      <c r="M361" s="246"/>
      <c r="N361" s="247"/>
      <c r="O361" s="93"/>
      <c r="P361" s="93"/>
      <c r="Q361" s="93"/>
      <c r="R361" s="93"/>
      <c r="S361" s="93"/>
      <c r="T361" s="94"/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T361" s="18" t="s">
        <v>169</v>
      </c>
      <c r="AU361" s="18" t="s">
        <v>85</v>
      </c>
    </row>
    <row r="362" s="13" customFormat="1">
      <c r="A362" s="13"/>
      <c r="B362" s="248"/>
      <c r="C362" s="249"/>
      <c r="D362" s="243" t="s">
        <v>178</v>
      </c>
      <c r="E362" s="250" t="s">
        <v>1</v>
      </c>
      <c r="F362" s="251" t="s">
        <v>468</v>
      </c>
      <c r="G362" s="249"/>
      <c r="H362" s="252">
        <v>2.794</v>
      </c>
      <c r="I362" s="253"/>
      <c r="J362" s="249"/>
      <c r="K362" s="249"/>
      <c r="L362" s="254"/>
      <c r="M362" s="255"/>
      <c r="N362" s="256"/>
      <c r="O362" s="256"/>
      <c r="P362" s="256"/>
      <c r="Q362" s="256"/>
      <c r="R362" s="256"/>
      <c r="S362" s="256"/>
      <c r="T362" s="257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58" t="s">
        <v>178</v>
      </c>
      <c r="AU362" s="258" t="s">
        <v>85</v>
      </c>
      <c r="AV362" s="13" t="s">
        <v>85</v>
      </c>
      <c r="AW362" s="13" t="s">
        <v>32</v>
      </c>
      <c r="AX362" s="13" t="s">
        <v>83</v>
      </c>
      <c r="AY362" s="258" t="s">
        <v>161</v>
      </c>
    </row>
    <row r="363" s="2" customFormat="1" ht="24.15" customHeight="1">
      <c r="A363" s="39"/>
      <c r="B363" s="40"/>
      <c r="C363" s="229" t="s">
        <v>469</v>
      </c>
      <c r="D363" s="229" t="s">
        <v>163</v>
      </c>
      <c r="E363" s="230" t="s">
        <v>470</v>
      </c>
      <c r="F363" s="231" t="s">
        <v>471</v>
      </c>
      <c r="G363" s="232" t="s">
        <v>176</v>
      </c>
      <c r="H363" s="233">
        <v>2.794</v>
      </c>
      <c r="I363" s="234"/>
      <c r="J363" s="235">
        <f>ROUND(I363*H363,2)</f>
        <v>0</v>
      </c>
      <c r="K363" s="236"/>
      <c r="L363" s="45"/>
      <c r="M363" s="237" t="s">
        <v>1</v>
      </c>
      <c r="N363" s="238" t="s">
        <v>43</v>
      </c>
      <c r="O363" s="93"/>
      <c r="P363" s="239">
        <f>O363*H363</f>
        <v>0</v>
      </c>
      <c r="Q363" s="239">
        <v>0</v>
      </c>
      <c r="R363" s="239">
        <f>Q363*H363</f>
        <v>0</v>
      </c>
      <c r="S363" s="239">
        <v>0</v>
      </c>
      <c r="T363" s="240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41" t="s">
        <v>167</v>
      </c>
      <c r="AT363" s="241" t="s">
        <v>163</v>
      </c>
      <c r="AU363" s="241" t="s">
        <v>85</v>
      </c>
      <c r="AY363" s="18" t="s">
        <v>161</v>
      </c>
      <c r="BE363" s="242">
        <f>IF(N363="základní",J363,0)</f>
        <v>0</v>
      </c>
      <c r="BF363" s="242">
        <f>IF(N363="snížená",J363,0)</f>
        <v>0</v>
      </c>
      <c r="BG363" s="242">
        <f>IF(N363="zákl. přenesená",J363,0)</f>
        <v>0</v>
      </c>
      <c r="BH363" s="242">
        <f>IF(N363="sníž. přenesená",J363,0)</f>
        <v>0</v>
      </c>
      <c r="BI363" s="242">
        <f>IF(N363="nulová",J363,0)</f>
        <v>0</v>
      </c>
      <c r="BJ363" s="18" t="s">
        <v>167</v>
      </c>
      <c r="BK363" s="242">
        <f>ROUND(I363*H363,2)</f>
        <v>0</v>
      </c>
      <c r="BL363" s="18" t="s">
        <v>167</v>
      </c>
      <c r="BM363" s="241" t="s">
        <v>472</v>
      </c>
    </row>
    <row r="364" s="2" customFormat="1">
      <c r="A364" s="39"/>
      <c r="B364" s="40"/>
      <c r="C364" s="41"/>
      <c r="D364" s="243" t="s">
        <v>169</v>
      </c>
      <c r="E364" s="41"/>
      <c r="F364" s="244" t="s">
        <v>471</v>
      </c>
      <c r="G364" s="41"/>
      <c r="H364" s="41"/>
      <c r="I364" s="245"/>
      <c r="J364" s="41"/>
      <c r="K364" s="41"/>
      <c r="L364" s="45"/>
      <c r="M364" s="246"/>
      <c r="N364" s="247"/>
      <c r="O364" s="93"/>
      <c r="P364" s="93"/>
      <c r="Q364" s="93"/>
      <c r="R364" s="93"/>
      <c r="S364" s="93"/>
      <c r="T364" s="94"/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T364" s="18" t="s">
        <v>169</v>
      </c>
      <c r="AU364" s="18" t="s">
        <v>85</v>
      </c>
    </row>
    <row r="365" s="2" customFormat="1" ht="33" customHeight="1">
      <c r="A365" s="39"/>
      <c r="B365" s="40"/>
      <c r="C365" s="229" t="s">
        <v>473</v>
      </c>
      <c r="D365" s="229" t="s">
        <v>163</v>
      </c>
      <c r="E365" s="230" t="s">
        <v>474</v>
      </c>
      <c r="F365" s="231" t="s">
        <v>475</v>
      </c>
      <c r="G365" s="232" t="s">
        <v>176</v>
      </c>
      <c r="H365" s="233">
        <v>2.794</v>
      </c>
      <c r="I365" s="234"/>
      <c r="J365" s="235">
        <f>ROUND(I365*H365,2)</f>
        <v>0</v>
      </c>
      <c r="K365" s="236"/>
      <c r="L365" s="45"/>
      <c r="M365" s="237" t="s">
        <v>1</v>
      </c>
      <c r="N365" s="238" t="s">
        <v>43</v>
      </c>
      <c r="O365" s="93"/>
      <c r="P365" s="239">
        <f>O365*H365</f>
        <v>0</v>
      </c>
      <c r="Q365" s="239">
        <v>0</v>
      </c>
      <c r="R365" s="239">
        <f>Q365*H365</f>
        <v>0</v>
      </c>
      <c r="S365" s="239">
        <v>0</v>
      </c>
      <c r="T365" s="240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41" t="s">
        <v>167</v>
      </c>
      <c r="AT365" s="241" t="s">
        <v>163</v>
      </c>
      <c r="AU365" s="241" t="s">
        <v>85</v>
      </c>
      <c r="AY365" s="18" t="s">
        <v>161</v>
      </c>
      <c r="BE365" s="242">
        <f>IF(N365="základní",J365,0)</f>
        <v>0</v>
      </c>
      <c r="BF365" s="242">
        <f>IF(N365="snížená",J365,0)</f>
        <v>0</v>
      </c>
      <c r="BG365" s="242">
        <f>IF(N365="zákl. přenesená",J365,0)</f>
        <v>0</v>
      </c>
      <c r="BH365" s="242">
        <f>IF(N365="sníž. přenesená",J365,0)</f>
        <v>0</v>
      </c>
      <c r="BI365" s="242">
        <f>IF(N365="nulová",J365,0)</f>
        <v>0</v>
      </c>
      <c r="BJ365" s="18" t="s">
        <v>167</v>
      </c>
      <c r="BK365" s="242">
        <f>ROUND(I365*H365,2)</f>
        <v>0</v>
      </c>
      <c r="BL365" s="18" t="s">
        <v>167</v>
      </c>
      <c r="BM365" s="241" t="s">
        <v>476</v>
      </c>
    </row>
    <row r="366" s="2" customFormat="1">
      <c r="A366" s="39"/>
      <c r="B366" s="40"/>
      <c r="C366" s="41"/>
      <c r="D366" s="243" t="s">
        <v>169</v>
      </c>
      <c r="E366" s="41"/>
      <c r="F366" s="244" t="s">
        <v>475</v>
      </c>
      <c r="G366" s="41"/>
      <c r="H366" s="41"/>
      <c r="I366" s="245"/>
      <c r="J366" s="41"/>
      <c r="K366" s="41"/>
      <c r="L366" s="45"/>
      <c r="M366" s="246"/>
      <c r="N366" s="247"/>
      <c r="O366" s="93"/>
      <c r="P366" s="93"/>
      <c r="Q366" s="93"/>
      <c r="R366" s="93"/>
      <c r="S366" s="93"/>
      <c r="T366" s="94"/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T366" s="18" t="s">
        <v>169</v>
      </c>
      <c r="AU366" s="18" t="s">
        <v>85</v>
      </c>
    </row>
    <row r="367" s="2" customFormat="1" ht="16.5" customHeight="1">
      <c r="A367" s="39"/>
      <c r="B367" s="40"/>
      <c r="C367" s="229" t="s">
        <v>477</v>
      </c>
      <c r="D367" s="229" t="s">
        <v>163</v>
      </c>
      <c r="E367" s="230" t="s">
        <v>478</v>
      </c>
      <c r="F367" s="231" t="s">
        <v>479</v>
      </c>
      <c r="G367" s="232" t="s">
        <v>214</v>
      </c>
      <c r="H367" s="233">
        <v>0.10199999999999999</v>
      </c>
      <c r="I367" s="234"/>
      <c r="J367" s="235">
        <f>ROUND(I367*H367,2)</f>
        <v>0</v>
      </c>
      <c r="K367" s="236"/>
      <c r="L367" s="45"/>
      <c r="M367" s="237" t="s">
        <v>1</v>
      </c>
      <c r="N367" s="238" t="s">
        <v>43</v>
      </c>
      <c r="O367" s="93"/>
      <c r="P367" s="239">
        <f>O367*H367</f>
        <v>0</v>
      </c>
      <c r="Q367" s="239">
        <v>1.06277</v>
      </c>
      <c r="R367" s="239">
        <f>Q367*H367</f>
        <v>0.10840253999999999</v>
      </c>
      <c r="S367" s="239">
        <v>0</v>
      </c>
      <c r="T367" s="240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41" t="s">
        <v>167</v>
      </c>
      <c r="AT367" s="241" t="s">
        <v>163</v>
      </c>
      <c r="AU367" s="241" t="s">
        <v>85</v>
      </c>
      <c r="AY367" s="18" t="s">
        <v>161</v>
      </c>
      <c r="BE367" s="242">
        <f>IF(N367="základní",J367,0)</f>
        <v>0</v>
      </c>
      <c r="BF367" s="242">
        <f>IF(N367="snížená",J367,0)</f>
        <v>0</v>
      </c>
      <c r="BG367" s="242">
        <f>IF(N367="zákl. přenesená",J367,0)</f>
        <v>0</v>
      </c>
      <c r="BH367" s="242">
        <f>IF(N367="sníž. přenesená",J367,0)</f>
        <v>0</v>
      </c>
      <c r="BI367" s="242">
        <f>IF(N367="nulová",J367,0)</f>
        <v>0</v>
      </c>
      <c r="BJ367" s="18" t="s">
        <v>167</v>
      </c>
      <c r="BK367" s="242">
        <f>ROUND(I367*H367,2)</f>
        <v>0</v>
      </c>
      <c r="BL367" s="18" t="s">
        <v>167</v>
      </c>
      <c r="BM367" s="241" t="s">
        <v>480</v>
      </c>
    </row>
    <row r="368" s="2" customFormat="1">
      <c r="A368" s="39"/>
      <c r="B368" s="40"/>
      <c r="C368" s="41"/>
      <c r="D368" s="243" t="s">
        <v>169</v>
      </c>
      <c r="E368" s="41"/>
      <c r="F368" s="244" t="s">
        <v>479</v>
      </c>
      <c r="G368" s="41"/>
      <c r="H368" s="41"/>
      <c r="I368" s="245"/>
      <c r="J368" s="41"/>
      <c r="K368" s="41"/>
      <c r="L368" s="45"/>
      <c r="M368" s="246"/>
      <c r="N368" s="247"/>
      <c r="O368" s="93"/>
      <c r="P368" s="93"/>
      <c r="Q368" s="93"/>
      <c r="R368" s="93"/>
      <c r="S368" s="93"/>
      <c r="T368" s="94"/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T368" s="18" t="s">
        <v>169</v>
      </c>
      <c r="AU368" s="18" t="s">
        <v>85</v>
      </c>
    </row>
    <row r="369" s="13" customFormat="1">
      <c r="A369" s="13"/>
      <c r="B369" s="248"/>
      <c r="C369" s="249"/>
      <c r="D369" s="243" t="s">
        <v>178</v>
      </c>
      <c r="E369" s="250" t="s">
        <v>1</v>
      </c>
      <c r="F369" s="251" t="s">
        <v>481</v>
      </c>
      <c r="G369" s="249"/>
      <c r="H369" s="252">
        <v>0.10199999999999999</v>
      </c>
      <c r="I369" s="253"/>
      <c r="J369" s="249"/>
      <c r="K369" s="249"/>
      <c r="L369" s="254"/>
      <c r="M369" s="255"/>
      <c r="N369" s="256"/>
      <c r="O369" s="256"/>
      <c r="P369" s="256"/>
      <c r="Q369" s="256"/>
      <c r="R369" s="256"/>
      <c r="S369" s="256"/>
      <c r="T369" s="257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58" t="s">
        <v>178</v>
      </c>
      <c r="AU369" s="258" t="s">
        <v>85</v>
      </c>
      <c r="AV369" s="13" t="s">
        <v>85</v>
      </c>
      <c r="AW369" s="13" t="s">
        <v>32</v>
      </c>
      <c r="AX369" s="13" t="s">
        <v>83</v>
      </c>
      <c r="AY369" s="258" t="s">
        <v>161</v>
      </c>
    </row>
    <row r="370" s="2" customFormat="1" ht="24.15" customHeight="1">
      <c r="A370" s="39"/>
      <c r="B370" s="40"/>
      <c r="C370" s="229" t="s">
        <v>482</v>
      </c>
      <c r="D370" s="229" t="s">
        <v>163</v>
      </c>
      <c r="E370" s="230" t="s">
        <v>483</v>
      </c>
      <c r="F370" s="231" t="s">
        <v>484</v>
      </c>
      <c r="G370" s="232" t="s">
        <v>260</v>
      </c>
      <c r="H370" s="233">
        <v>3.6909999999999998</v>
      </c>
      <c r="I370" s="234"/>
      <c r="J370" s="235">
        <f>ROUND(I370*H370,2)</f>
        <v>0</v>
      </c>
      <c r="K370" s="236"/>
      <c r="L370" s="45"/>
      <c r="M370" s="237" t="s">
        <v>1</v>
      </c>
      <c r="N370" s="238" t="s">
        <v>43</v>
      </c>
      <c r="O370" s="93"/>
      <c r="P370" s="239">
        <f>O370*H370</f>
        <v>0</v>
      </c>
      <c r="Q370" s="239">
        <v>0.063</v>
      </c>
      <c r="R370" s="239">
        <f>Q370*H370</f>
        <v>0.23253299999999999</v>
      </c>
      <c r="S370" s="239">
        <v>0</v>
      </c>
      <c r="T370" s="240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41" t="s">
        <v>167</v>
      </c>
      <c r="AT370" s="241" t="s">
        <v>163</v>
      </c>
      <c r="AU370" s="241" t="s">
        <v>85</v>
      </c>
      <c r="AY370" s="18" t="s">
        <v>161</v>
      </c>
      <c r="BE370" s="242">
        <f>IF(N370="základní",J370,0)</f>
        <v>0</v>
      </c>
      <c r="BF370" s="242">
        <f>IF(N370="snížená",J370,0)</f>
        <v>0</v>
      </c>
      <c r="BG370" s="242">
        <f>IF(N370="zákl. přenesená",J370,0)</f>
        <v>0</v>
      </c>
      <c r="BH370" s="242">
        <f>IF(N370="sníž. přenesená",J370,0)</f>
        <v>0</v>
      </c>
      <c r="BI370" s="242">
        <f>IF(N370="nulová",J370,0)</f>
        <v>0</v>
      </c>
      <c r="BJ370" s="18" t="s">
        <v>167</v>
      </c>
      <c r="BK370" s="242">
        <f>ROUND(I370*H370,2)</f>
        <v>0</v>
      </c>
      <c r="BL370" s="18" t="s">
        <v>167</v>
      </c>
      <c r="BM370" s="241" t="s">
        <v>485</v>
      </c>
    </row>
    <row r="371" s="2" customFormat="1">
      <c r="A371" s="39"/>
      <c r="B371" s="40"/>
      <c r="C371" s="41"/>
      <c r="D371" s="243" t="s">
        <v>169</v>
      </c>
      <c r="E371" s="41"/>
      <c r="F371" s="244" t="s">
        <v>484</v>
      </c>
      <c r="G371" s="41"/>
      <c r="H371" s="41"/>
      <c r="I371" s="245"/>
      <c r="J371" s="41"/>
      <c r="K371" s="41"/>
      <c r="L371" s="45"/>
      <c r="M371" s="246"/>
      <c r="N371" s="247"/>
      <c r="O371" s="93"/>
      <c r="P371" s="93"/>
      <c r="Q371" s="93"/>
      <c r="R371" s="93"/>
      <c r="S371" s="93"/>
      <c r="T371" s="94"/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T371" s="18" t="s">
        <v>169</v>
      </c>
      <c r="AU371" s="18" t="s">
        <v>85</v>
      </c>
    </row>
    <row r="372" s="13" customFormat="1">
      <c r="A372" s="13"/>
      <c r="B372" s="248"/>
      <c r="C372" s="249"/>
      <c r="D372" s="243" t="s">
        <v>178</v>
      </c>
      <c r="E372" s="250" t="s">
        <v>1</v>
      </c>
      <c r="F372" s="251" t="s">
        <v>486</v>
      </c>
      <c r="G372" s="249"/>
      <c r="H372" s="252">
        <v>2.7829999999999999</v>
      </c>
      <c r="I372" s="253"/>
      <c r="J372" s="249"/>
      <c r="K372" s="249"/>
      <c r="L372" s="254"/>
      <c r="M372" s="255"/>
      <c r="N372" s="256"/>
      <c r="O372" s="256"/>
      <c r="P372" s="256"/>
      <c r="Q372" s="256"/>
      <c r="R372" s="256"/>
      <c r="S372" s="256"/>
      <c r="T372" s="257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58" t="s">
        <v>178</v>
      </c>
      <c r="AU372" s="258" t="s">
        <v>85</v>
      </c>
      <c r="AV372" s="13" t="s">
        <v>85</v>
      </c>
      <c r="AW372" s="13" t="s">
        <v>32</v>
      </c>
      <c r="AX372" s="13" t="s">
        <v>76</v>
      </c>
      <c r="AY372" s="258" t="s">
        <v>161</v>
      </c>
    </row>
    <row r="373" s="13" customFormat="1">
      <c r="A373" s="13"/>
      <c r="B373" s="248"/>
      <c r="C373" s="249"/>
      <c r="D373" s="243" t="s">
        <v>178</v>
      </c>
      <c r="E373" s="250" t="s">
        <v>1</v>
      </c>
      <c r="F373" s="251" t="s">
        <v>487</v>
      </c>
      <c r="G373" s="249"/>
      <c r="H373" s="252">
        <v>0.90800000000000003</v>
      </c>
      <c r="I373" s="253"/>
      <c r="J373" s="249"/>
      <c r="K373" s="249"/>
      <c r="L373" s="254"/>
      <c r="M373" s="255"/>
      <c r="N373" s="256"/>
      <c r="O373" s="256"/>
      <c r="P373" s="256"/>
      <c r="Q373" s="256"/>
      <c r="R373" s="256"/>
      <c r="S373" s="256"/>
      <c r="T373" s="257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58" t="s">
        <v>178</v>
      </c>
      <c r="AU373" s="258" t="s">
        <v>85</v>
      </c>
      <c r="AV373" s="13" t="s">
        <v>85</v>
      </c>
      <c r="AW373" s="13" t="s">
        <v>32</v>
      </c>
      <c r="AX373" s="13" t="s">
        <v>76</v>
      </c>
      <c r="AY373" s="258" t="s">
        <v>161</v>
      </c>
    </row>
    <row r="374" s="15" customFormat="1">
      <c r="A374" s="15"/>
      <c r="B374" s="270"/>
      <c r="C374" s="271"/>
      <c r="D374" s="243" t="s">
        <v>178</v>
      </c>
      <c r="E374" s="272" t="s">
        <v>1</v>
      </c>
      <c r="F374" s="273" t="s">
        <v>183</v>
      </c>
      <c r="G374" s="271"/>
      <c r="H374" s="274">
        <v>3.6909999999999998</v>
      </c>
      <c r="I374" s="275"/>
      <c r="J374" s="271"/>
      <c r="K374" s="271"/>
      <c r="L374" s="276"/>
      <c r="M374" s="277"/>
      <c r="N374" s="278"/>
      <c r="O374" s="278"/>
      <c r="P374" s="278"/>
      <c r="Q374" s="278"/>
      <c r="R374" s="278"/>
      <c r="S374" s="278"/>
      <c r="T374" s="279"/>
      <c r="U374" s="15"/>
      <c r="V374" s="15"/>
      <c r="W374" s="15"/>
      <c r="X374" s="15"/>
      <c r="Y374" s="15"/>
      <c r="Z374" s="15"/>
      <c r="AA374" s="15"/>
      <c r="AB374" s="15"/>
      <c r="AC374" s="15"/>
      <c r="AD374" s="15"/>
      <c r="AE374" s="15"/>
      <c r="AT374" s="280" t="s">
        <v>178</v>
      </c>
      <c r="AU374" s="280" t="s">
        <v>85</v>
      </c>
      <c r="AV374" s="15" t="s">
        <v>167</v>
      </c>
      <c r="AW374" s="15" t="s">
        <v>32</v>
      </c>
      <c r="AX374" s="15" t="s">
        <v>83</v>
      </c>
      <c r="AY374" s="280" t="s">
        <v>161</v>
      </c>
    </row>
    <row r="375" s="2" customFormat="1" ht="24.15" customHeight="1">
      <c r="A375" s="39"/>
      <c r="B375" s="40"/>
      <c r="C375" s="229" t="s">
        <v>488</v>
      </c>
      <c r="D375" s="229" t="s">
        <v>163</v>
      </c>
      <c r="E375" s="230" t="s">
        <v>489</v>
      </c>
      <c r="F375" s="231" t="s">
        <v>490</v>
      </c>
      <c r="G375" s="232" t="s">
        <v>260</v>
      </c>
      <c r="H375" s="233">
        <v>27.936</v>
      </c>
      <c r="I375" s="234"/>
      <c r="J375" s="235">
        <f>ROUND(I375*H375,2)</f>
        <v>0</v>
      </c>
      <c r="K375" s="236"/>
      <c r="L375" s="45"/>
      <c r="M375" s="237" t="s">
        <v>1</v>
      </c>
      <c r="N375" s="238" t="s">
        <v>43</v>
      </c>
      <c r="O375" s="93"/>
      <c r="P375" s="239">
        <f>O375*H375</f>
        <v>0</v>
      </c>
      <c r="Q375" s="239">
        <v>0.11</v>
      </c>
      <c r="R375" s="239">
        <f>Q375*H375</f>
        <v>3.0729600000000001</v>
      </c>
      <c r="S375" s="239">
        <v>0</v>
      </c>
      <c r="T375" s="240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41" t="s">
        <v>167</v>
      </c>
      <c r="AT375" s="241" t="s">
        <v>163</v>
      </c>
      <c r="AU375" s="241" t="s">
        <v>85</v>
      </c>
      <c r="AY375" s="18" t="s">
        <v>161</v>
      </c>
      <c r="BE375" s="242">
        <f>IF(N375="základní",J375,0)</f>
        <v>0</v>
      </c>
      <c r="BF375" s="242">
        <f>IF(N375="snížená",J375,0)</f>
        <v>0</v>
      </c>
      <c r="BG375" s="242">
        <f>IF(N375="zákl. přenesená",J375,0)</f>
        <v>0</v>
      </c>
      <c r="BH375" s="242">
        <f>IF(N375="sníž. přenesená",J375,0)</f>
        <v>0</v>
      </c>
      <c r="BI375" s="242">
        <f>IF(N375="nulová",J375,0)</f>
        <v>0</v>
      </c>
      <c r="BJ375" s="18" t="s">
        <v>167</v>
      </c>
      <c r="BK375" s="242">
        <f>ROUND(I375*H375,2)</f>
        <v>0</v>
      </c>
      <c r="BL375" s="18" t="s">
        <v>167</v>
      </c>
      <c r="BM375" s="241" t="s">
        <v>491</v>
      </c>
    </row>
    <row r="376" s="2" customFormat="1">
      <c r="A376" s="39"/>
      <c r="B376" s="40"/>
      <c r="C376" s="41"/>
      <c r="D376" s="243" t="s">
        <v>169</v>
      </c>
      <c r="E376" s="41"/>
      <c r="F376" s="244" t="s">
        <v>490</v>
      </c>
      <c r="G376" s="41"/>
      <c r="H376" s="41"/>
      <c r="I376" s="245"/>
      <c r="J376" s="41"/>
      <c r="K376" s="41"/>
      <c r="L376" s="45"/>
      <c r="M376" s="246"/>
      <c r="N376" s="247"/>
      <c r="O376" s="93"/>
      <c r="P376" s="93"/>
      <c r="Q376" s="93"/>
      <c r="R376" s="93"/>
      <c r="S376" s="93"/>
      <c r="T376" s="94"/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T376" s="18" t="s">
        <v>169</v>
      </c>
      <c r="AU376" s="18" t="s">
        <v>85</v>
      </c>
    </row>
    <row r="377" s="13" customFormat="1">
      <c r="A377" s="13"/>
      <c r="B377" s="248"/>
      <c r="C377" s="249"/>
      <c r="D377" s="243" t="s">
        <v>178</v>
      </c>
      <c r="E377" s="250" t="s">
        <v>1</v>
      </c>
      <c r="F377" s="251" t="s">
        <v>492</v>
      </c>
      <c r="G377" s="249"/>
      <c r="H377" s="252">
        <v>27.936</v>
      </c>
      <c r="I377" s="253"/>
      <c r="J377" s="249"/>
      <c r="K377" s="249"/>
      <c r="L377" s="254"/>
      <c r="M377" s="255"/>
      <c r="N377" s="256"/>
      <c r="O377" s="256"/>
      <c r="P377" s="256"/>
      <c r="Q377" s="256"/>
      <c r="R377" s="256"/>
      <c r="S377" s="256"/>
      <c r="T377" s="257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58" t="s">
        <v>178</v>
      </c>
      <c r="AU377" s="258" t="s">
        <v>85</v>
      </c>
      <c r="AV377" s="13" t="s">
        <v>85</v>
      </c>
      <c r="AW377" s="13" t="s">
        <v>32</v>
      </c>
      <c r="AX377" s="13" t="s">
        <v>83</v>
      </c>
      <c r="AY377" s="258" t="s">
        <v>161</v>
      </c>
    </row>
    <row r="378" s="2" customFormat="1" ht="24.15" customHeight="1">
      <c r="A378" s="39"/>
      <c r="B378" s="40"/>
      <c r="C378" s="229" t="s">
        <v>493</v>
      </c>
      <c r="D378" s="229" t="s">
        <v>163</v>
      </c>
      <c r="E378" s="230" t="s">
        <v>494</v>
      </c>
      <c r="F378" s="231" t="s">
        <v>495</v>
      </c>
      <c r="G378" s="232" t="s">
        <v>166</v>
      </c>
      <c r="H378" s="233">
        <v>22.399999999999999</v>
      </c>
      <c r="I378" s="234"/>
      <c r="J378" s="235">
        <f>ROUND(I378*H378,2)</f>
        <v>0</v>
      </c>
      <c r="K378" s="236"/>
      <c r="L378" s="45"/>
      <c r="M378" s="237" t="s">
        <v>1</v>
      </c>
      <c r="N378" s="238" t="s">
        <v>43</v>
      </c>
      <c r="O378" s="93"/>
      <c r="P378" s="239">
        <f>O378*H378</f>
        <v>0</v>
      </c>
      <c r="Q378" s="239">
        <v>2.0000000000000002E-05</v>
      </c>
      <c r="R378" s="239">
        <f>Q378*H378</f>
        <v>0.00044799999999999999</v>
      </c>
      <c r="S378" s="239">
        <v>0</v>
      </c>
      <c r="T378" s="240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41" t="s">
        <v>167</v>
      </c>
      <c r="AT378" s="241" t="s">
        <v>163</v>
      </c>
      <c r="AU378" s="241" t="s">
        <v>85</v>
      </c>
      <c r="AY378" s="18" t="s">
        <v>161</v>
      </c>
      <c r="BE378" s="242">
        <f>IF(N378="základní",J378,0)</f>
        <v>0</v>
      </c>
      <c r="BF378" s="242">
        <f>IF(N378="snížená",J378,0)</f>
        <v>0</v>
      </c>
      <c r="BG378" s="242">
        <f>IF(N378="zákl. přenesená",J378,0)</f>
        <v>0</v>
      </c>
      <c r="BH378" s="242">
        <f>IF(N378="sníž. přenesená",J378,0)</f>
        <v>0</v>
      </c>
      <c r="BI378" s="242">
        <f>IF(N378="nulová",J378,0)</f>
        <v>0</v>
      </c>
      <c r="BJ378" s="18" t="s">
        <v>167</v>
      </c>
      <c r="BK378" s="242">
        <f>ROUND(I378*H378,2)</f>
        <v>0</v>
      </c>
      <c r="BL378" s="18" t="s">
        <v>167</v>
      </c>
      <c r="BM378" s="241" t="s">
        <v>496</v>
      </c>
    </row>
    <row r="379" s="2" customFormat="1">
      <c r="A379" s="39"/>
      <c r="B379" s="40"/>
      <c r="C379" s="41"/>
      <c r="D379" s="243" t="s">
        <v>169</v>
      </c>
      <c r="E379" s="41"/>
      <c r="F379" s="244" t="s">
        <v>495</v>
      </c>
      <c r="G379" s="41"/>
      <c r="H379" s="41"/>
      <c r="I379" s="245"/>
      <c r="J379" s="41"/>
      <c r="K379" s="41"/>
      <c r="L379" s="45"/>
      <c r="M379" s="246"/>
      <c r="N379" s="247"/>
      <c r="O379" s="93"/>
      <c r="P379" s="93"/>
      <c r="Q379" s="93"/>
      <c r="R379" s="93"/>
      <c r="S379" s="93"/>
      <c r="T379" s="94"/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T379" s="18" t="s">
        <v>169</v>
      </c>
      <c r="AU379" s="18" t="s">
        <v>85</v>
      </c>
    </row>
    <row r="380" s="13" customFormat="1">
      <c r="A380" s="13"/>
      <c r="B380" s="248"/>
      <c r="C380" s="249"/>
      <c r="D380" s="243" t="s">
        <v>178</v>
      </c>
      <c r="E380" s="250" t="s">
        <v>1</v>
      </c>
      <c r="F380" s="251" t="s">
        <v>497</v>
      </c>
      <c r="G380" s="249"/>
      <c r="H380" s="252">
        <v>22.399999999999999</v>
      </c>
      <c r="I380" s="253"/>
      <c r="J380" s="249"/>
      <c r="K380" s="249"/>
      <c r="L380" s="254"/>
      <c r="M380" s="255"/>
      <c r="N380" s="256"/>
      <c r="O380" s="256"/>
      <c r="P380" s="256"/>
      <c r="Q380" s="256"/>
      <c r="R380" s="256"/>
      <c r="S380" s="256"/>
      <c r="T380" s="257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58" t="s">
        <v>178</v>
      </c>
      <c r="AU380" s="258" t="s">
        <v>85</v>
      </c>
      <c r="AV380" s="13" t="s">
        <v>85</v>
      </c>
      <c r="AW380" s="13" t="s">
        <v>32</v>
      </c>
      <c r="AX380" s="13" t="s">
        <v>83</v>
      </c>
      <c r="AY380" s="258" t="s">
        <v>161</v>
      </c>
    </row>
    <row r="381" s="2" customFormat="1" ht="24.15" customHeight="1">
      <c r="A381" s="39"/>
      <c r="B381" s="40"/>
      <c r="C381" s="229" t="s">
        <v>498</v>
      </c>
      <c r="D381" s="229" t="s">
        <v>163</v>
      </c>
      <c r="E381" s="230" t="s">
        <v>499</v>
      </c>
      <c r="F381" s="231" t="s">
        <v>500</v>
      </c>
      <c r="G381" s="232" t="s">
        <v>166</v>
      </c>
      <c r="H381" s="233">
        <v>22.399999999999999</v>
      </c>
      <c r="I381" s="234"/>
      <c r="J381" s="235">
        <f>ROUND(I381*H381,2)</f>
        <v>0</v>
      </c>
      <c r="K381" s="236"/>
      <c r="L381" s="45"/>
      <c r="M381" s="237" t="s">
        <v>1</v>
      </c>
      <c r="N381" s="238" t="s">
        <v>43</v>
      </c>
      <c r="O381" s="93"/>
      <c r="P381" s="239">
        <f>O381*H381</f>
        <v>0</v>
      </c>
      <c r="Q381" s="239">
        <v>8.0000000000000007E-05</v>
      </c>
      <c r="R381" s="239">
        <f>Q381*H381</f>
        <v>0.001792</v>
      </c>
      <c r="S381" s="239">
        <v>0</v>
      </c>
      <c r="T381" s="240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41" t="s">
        <v>167</v>
      </c>
      <c r="AT381" s="241" t="s">
        <v>163</v>
      </c>
      <c r="AU381" s="241" t="s">
        <v>85</v>
      </c>
      <c r="AY381" s="18" t="s">
        <v>161</v>
      </c>
      <c r="BE381" s="242">
        <f>IF(N381="základní",J381,0)</f>
        <v>0</v>
      </c>
      <c r="BF381" s="242">
        <f>IF(N381="snížená",J381,0)</f>
        <v>0</v>
      </c>
      <c r="BG381" s="242">
        <f>IF(N381="zákl. přenesená",J381,0)</f>
        <v>0</v>
      </c>
      <c r="BH381" s="242">
        <f>IF(N381="sníž. přenesená",J381,0)</f>
        <v>0</v>
      </c>
      <c r="BI381" s="242">
        <f>IF(N381="nulová",J381,0)</f>
        <v>0</v>
      </c>
      <c r="BJ381" s="18" t="s">
        <v>167</v>
      </c>
      <c r="BK381" s="242">
        <f>ROUND(I381*H381,2)</f>
        <v>0</v>
      </c>
      <c r="BL381" s="18" t="s">
        <v>167</v>
      </c>
      <c r="BM381" s="241" t="s">
        <v>501</v>
      </c>
    </row>
    <row r="382" s="2" customFormat="1">
      <c r="A382" s="39"/>
      <c r="B382" s="40"/>
      <c r="C382" s="41"/>
      <c r="D382" s="243" t="s">
        <v>169</v>
      </c>
      <c r="E382" s="41"/>
      <c r="F382" s="244" t="s">
        <v>500</v>
      </c>
      <c r="G382" s="41"/>
      <c r="H382" s="41"/>
      <c r="I382" s="245"/>
      <c r="J382" s="41"/>
      <c r="K382" s="41"/>
      <c r="L382" s="45"/>
      <c r="M382" s="246"/>
      <c r="N382" s="247"/>
      <c r="O382" s="93"/>
      <c r="P382" s="93"/>
      <c r="Q382" s="93"/>
      <c r="R382" s="93"/>
      <c r="S382" s="93"/>
      <c r="T382" s="94"/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T382" s="18" t="s">
        <v>169</v>
      </c>
      <c r="AU382" s="18" t="s">
        <v>85</v>
      </c>
    </row>
    <row r="383" s="13" customFormat="1">
      <c r="A383" s="13"/>
      <c r="B383" s="248"/>
      <c r="C383" s="249"/>
      <c r="D383" s="243" t="s">
        <v>178</v>
      </c>
      <c r="E383" s="250" t="s">
        <v>1</v>
      </c>
      <c r="F383" s="251" t="s">
        <v>497</v>
      </c>
      <c r="G383" s="249"/>
      <c r="H383" s="252">
        <v>22.399999999999999</v>
      </c>
      <c r="I383" s="253"/>
      <c r="J383" s="249"/>
      <c r="K383" s="249"/>
      <c r="L383" s="254"/>
      <c r="M383" s="255"/>
      <c r="N383" s="256"/>
      <c r="O383" s="256"/>
      <c r="P383" s="256"/>
      <c r="Q383" s="256"/>
      <c r="R383" s="256"/>
      <c r="S383" s="256"/>
      <c r="T383" s="257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58" t="s">
        <v>178</v>
      </c>
      <c r="AU383" s="258" t="s">
        <v>85</v>
      </c>
      <c r="AV383" s="13" t="s">
        <v>85</v>
      </c>
      <c r="AW383" s="13" t="s">
        <v>32</v>
      </c>
      <c r="AX383" s="13" t="s">
        <v>83</v>
      </c>
      <c r="AY383" s="258" t="s">
        <v>161</v>
      </c>
    </row>
    <row r="384" s="2" customFormat="1" ht="24.15" customHeight="1">
      <c r="A384" s="39"/>
      <c r="B384" s="40"/>
      <c r="C384" s="229" t="s">
        <v>502</v>
      </c>
      <c r="D384" s="229" t="s">
        <v>163</v>
      </c>
      <c r="E384" s="230" t="s">
        <v>503</v>
      </c>
      <c r="F384" s="231" t="s">
        <v>504</v>
      </c>
      <c r="G384" s="232" t="s">
        <v>176</v>
      </c>
      <c r="H384" s="233">
        <v>2.794</v>
      </c>
      <c r="I384" s="234"/>
      <c r="J384" s="235">
        <f>ROUND(I384*H384,2)</f>
        <v>0</v>
      </c>
      <c r="K384" s="236"/>
      <c r="L384" s="45"/>
      <c r="M384" s="237" t="s">
        <v>1</v>
      </c>
      <c r="N384" s="238" t="s">
        <v>43</v>
      </c>
      <c r="O384" s="93"/>
      <c r="P384" s="239">
        <f>O384*H384</f>
        <v>0</v>
      </c>
      <c r="Q384" s="239">
        <v>2.004</v>
      </c>
      <c r="R384" s="239">
        <f>Q384*H384</f>
        <v>5.5991759999999999</v>
      </c>
      <c r="S384" s="239">
        <v>0</v>
      </c>
      <c r="T384" s="240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41" t="s">
        <v>167</v>
      </c>
      <c r="AT384" s="241" t="s">
        <v>163</v>
      </c>
      <c r="AU384" s="241" t="s">
        <v>85</v>
      </c>
      <c r="AY384" s="18" t="s">
        <v>161</v>
      </c>
      <c r="BE384" s="242">
        <f>IF(N384="základní",J384,0)</f>
        <v>0</v>
      </c>
      <c r="BF384" s="242">
        <f>IF(N384="snížená",J384,0)</f>
        <v>0</v>
      </c>
      <c r="BG384" s="242">
        <f>IF(N384="zákl. přenesená",J384,0)</f>
        <v>0</v>
      </c>
      <c r="BH384" s="242">
        <f>IF(N384="sníž. přenesená",J384,0)</f>
        <v>0</v>
      </c>
      <c r="BI384" s="242">
        <f>IF(N384="nulová",J384,0)</f>
        <v>0</v>
      </c>
      <c r="BJ384" s="18" t="s">
        <v>167</v>
      </c>
      <c r="BK384" s="242">
        <f>ROUND(I384*H384,2)</f>
        <v>0</v>
      </c>
      <c r="BL384" s="18" t="s">
        <v>167</v>
      </c>
      <c r="BM384" s="241" t="s">
        <v>505</v>
      </c>
    </row>
    <row r="385" s="2" customFormat="1">
      <c r="A385" s="39"/>
      <c r="B385" s="40"/>
      <c r="C385" s="41"/>
      <c r="D385" s="243" t="s">
        <v>169</v>
      </c>
      <c r="E385" s="41"/>
      <c r="F385" s="244" t="s">
        <v>504</v>
      </c>
      <c r="G385" s="41"/>
      <c r="H385" s="41"/>
      <c r="I385" s="245"/>
      <c r="J385" s="41"/>
      <c r="K385" s="41"/>
      <c r="L385" s="45"/>
      <c r="M385" s="246"/>
      <c r="N385" s="247"/>
      <c r="O385" s="93"/>
      <c r="P385" s="93"/>
      <c r="Q385" s="93"/>
      <c r="R385" s="93"/>
      <c r="S385" s="93"/>
      <c r="T385" s="94"/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T385" s="18" t="s">
        <v>169</v>
      </c>
      <c r="AU385" s="18" t="s">
        <v>85</v>
      </c>
    </row>
    <row r="386" s="13" customFormat="1">
      <c r="A386" s="13"/>
      <c r="B386" s="248"/>
      <c r="C386" s="249"/>
      <c r="D386" s="243" t="s">
        <v>178</v>
      </c>
      <c r="E386" s="250" t="s">
        <v>1</v>
      </c>
      <c r="F386" s="251" t="s">
        <v>506</v>
      </c>
      <c r="G386" s="249"/>
      <c r="H386" s="252">
        <v>2.794</v>
      </c>
      <c r="I386" s="253"/>
      <c r="J386" s="249"/>
      <c r="K386" s="249"/>
      <c r="L386" s="254"/>
      <c r="M386" s="255"/>
      <c r="N386" s="256"/>
      <c r="O386" s="256"/>
      <c r="P386" s="256"/>
      <c r="Q386" s="256"/>
      <c r="R386" s="256"/>
      <c r="S386" s="256"/>
      <c r="T386" s="257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58" t="s">
        <v>178</v>
      </c>
      <c r="AU386" s="258" t="s">
        <v>85</v>
      </c>
      <c r="AV386" s="13" t="s">
        <v>85</v>
      </c>
      <c r="AW386" s="13" t="s">
        <v>32</v>
      </c>
      <c r="AX386" s="13" t="s">
        <v>83</v>
      </c>
      <c r="AY386" s="258" t="s">
        <v>161</v>
      </c>
    </row>
    <row r="387" s="2" customFormat="1" ht="21.75" customHeight="1">
      <c r="A387" s="39"/>
      <c r="B387" s="40"/>
      <c r="C387" s="229" t="s">
        <v>507</v>
      </c>
      <c r="D387" s="229" t="s">
        <v>163</v>
      </c>
      <c r="E387" s="230" t="s">
        <v>508</v>
      </c>
      <c r="F387" s="231" t="s">
        <v>509</v>
      </c>
      <c r="G387" s="232" t="s">
        <v>260</v>
      </c>
      <c r="H387" s="233">
        <v>26.975000000000001</v>
      </c>
      <c r="I387" s="234"/>
      <c r="J387" s="235">
        <f>ROUND(I387*H387,2)</f>
        <v>0</v>
      </c>
      <c r="K387" s="236"/>
      <c r="L387" s="45"/>
      <c r="M387" s="237" t="s">
        <v>1</v>
      </c>
      <c r="N387" s="238" t="s">
        <v>43</v>
      </c>
      <c r="O387" s="93"/>
      <c r="P387" s="239">
        <f>O387*H387</f>
        <v>0</v>
      </c>
      <c r="Q387" s="239">
        <v>0.3674</v>
      </c>
      <c r="R387" s="239">
        <f>Q387*H387</f>
        <v>9.910615</v>
      </c>
      <c r="S387" s="239">
        <v>0</v>
      </c>
      <c r="T387" s="240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41" t="s">
        <v>167</v>
      </c>
      <c r="AT387" s="241" t="s">
        <v>163</v>
      </c>
      <c r="AU387" s="241" t="s">
        <v>85</v>
      </c>
      <c r="AY387" s="18" t="s">
        <v>161</v>
      </c>
      <c r="BE387" s="242">
        <f>IF(N387="základní",J387,0)</f>
        <v>0</v>
      </c>
      <c r="BF387" s="242">
        <f>IF(N387="snížená",J387,0)</f>
        <v>0</v>
      </c>
      <c r="BG387" s="242">
        <f>IF(N387="zákl. přenesená",J387,0)</f>
        <v>0</v>
      </c>
      <c r="BH387" s="242">
        <f>IF(N387="sníž. přenesená",J387,0)</f>
        <v>0</v>
      </c>
      <c r="BI387" s="242">
        <f>IF(N387="nulová",J387,0)</f>
        <v>0</v>
      </c>
      <c r="BJ387" s="18" t="s">
        <v>167</v>
      </c>
      <c r="BK387" s="242">
        <f>ROUND(I387*H387,2)</f>
        <v>0</v>
      </c>
      <c r="BL387" s="18" t="s">
        <v>167</v>
      </c>
      <c r="BM387" s="241" t="s">
        <v>510</v>
      </c>
    </row>
    <row r="388" s="2" customFormat="1">
      <c r="A388" s="39"/>
      <c r="B388" s="40"/>
      <c r="C388" s="41"/>
      <c r="D388" s="243" t="s">
        <v>169</v>
      </c>
      <c r="E388" s="41"/>
      <c r="F388" s="244" t="s">
        <v>509</v>
      </c>
      <c r="G388" s="41"/>
      <c r="H388" s="41"/>
      <c r="I388" s="245"/>
      <c r="J388" s="41"/>
      <c r="K388" s="41"/>
      <c r="L388" s="45"/>
      <c r="M388" s="246"/>
      <c r="N388" s="247"/>
      <c r="O388" s="93"/>
      <c r="P388" s="93"/>
      <c r="Q388" s="93"/>
      <c r="R388" s="93"/>
      <c r="S388" s="93"/>
      <c r="T388" s="94"/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T388" s="18" t="s">
        <v>169</v>
      </c>
      <c r="AU388" s="18" t="s">
        <v>85</v>
      </c>
    </row>
    <row r="389" s="13" customFormat="1">
      <c r="A389" s="13"/>
      <c r="B389" s="248"/>
      <c r="C389" s="249"/>
      <c r="D389" s="243" t="s">
        <v>178</v>
      </c>
      <c r="E389" s="250" t="s">
        <v>1</v>
      </c>
      <c r="F389" s="251" t="s">
        <v>511</v>
      </c>
      <c r="G389" s="249"/>
      <c r="H389" s="252">
        <v>26.975000000000001</v>
      </c>
      <c r="I389" s="253"/>
      <c r="J389" s="249"/>
      <c r="K389" s="249"/>
      <c r="L389" s="254"/>
      <c r="M389" s="255"/>
      <c r="N389" s="256"/>
      <c r="O389" s="256"/>
      <c r="P389" s="256"/>
      <c r="Q389" s="256"/>
      <c r="R389" s="256"/>
      <c r="S389" s="256"/>
      <c r="T389" s="257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58" t="s">
        <v>178</v>
      </c>
      <c r="AU389" s="258" t="s">
        <v>85</v>
      </c>
      <c r="AV389" s="13" t="s">
        <v>85</v>
      </c>
      <c r="AW389" s="13" t="s">
        <v>32</v>
      </c>
      <c r="AX389" s="13" t="s">
        <v>83</v>
      </c>
      <c r="AY389" s="258" t="s">
        <v>161</v>
      </c>
    </row>
    <row r="390" s="2" customFormat="1" ht="24.15" customHeight="1">
      <c r="A390" s="39"/>
      <c r="B390" s="40"/>
      <c r="C390" s="229" t="s">
        <v>512</v>
      </c>
      <c r="D390" s="229" t="s">
        <v>163</v>
      </c>
      <c r="E390" s="230" t="s">
        <v>513</v>
      </c>
      <c r="F390" s="231" t="s">
        <v>514</v>
      </c>
      <c r="G390" s="232" t="s">
        <v>166</v>
      </c>
      <c r="H390" s="233">
        <v>50.009999999999998</v>
      </c>
      <c r="I390" s="234"/>
      <c r="J390" s="235">
        <f>ROUND(I390*H390,2)</f>
        <v>0</v>
      </c>
      <c r="K390" s="236"/>
      <c r="L390" s="45"/>
      <c r="M390" s="237" t="s">
        <v>1</v>
      </c>
      <c r="N390" s="238" t="s">
        <v>43</v>
      </c>
      <c r="O390" s="93"/>
      <c r="P390" s="239">
        <f>O390*H390</f>
        <v>0</v>
      </c>
      <c r="Q390" s="239">
        <v>0.19663</v>
      </c>
      <c r="R390" s="239">
        <f>Q390*H390</f>
        <v>9.8334662999999995</v>
      </c>
      <c r="S390" s="239">
        <v>0</v>
      </c>
      <c r="T390" s="240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41" t="s">
        <v>167</v>
      </c>
      <c r="AT390" s="241" t="s">
        <v>163</v>
      </c>
      <c r="AU390" s="241" t="s">
        <v>85</v>
      </c>
      <c r="AY390" s="18" t="s">
        <v>161</v>
      </c>
      <c r="BE390" s="242">
        <f>IF(N390="základní",J390,0)</f>
        <v>0</v>
      </c>
      <c r="BF390" s="242">
        <f>IF(N390="snížená",J390,0)</f>
        <v>0</v>
      </c>
      <c r="BG390" s="242">
        <f>IF(N390="zákl. přenesená",J390,0)</f>
        <v>0</v>
      </c>
      <c r="BH390" s="242">
        <f>IF(N390="sníž. přenesená",J390,0)</f>
        <v>0</v>
      </c>
      <c r="BI390" s="242">
        <f>IF(N390="nulová",J390,0)</f>
        <v>0</v>
      </c>
      <c r="BJ390" s="18" t="s">
        <v>167</v>
      </c>
      <c r="BK390" s="242">
        <f>ROUND(I390*H390,2)</f>
        <v>0</v>
      </c>
      <c r="BL390" s="18" t="s">
        <v>167</v>
      </c>
      <c r="BM390" s="241" t="s">
        <v>515</v>
      </c>
    </row>
    <row r="391" s="2" customFormat="1">
      <c r="A391" s="39"/>
      <c r="B391" s="40"/>
      <c r="C391" s="41"/>
      <c r="D391" s="243" t="s">
        <v>169</v>
      </c>
      <c r="E391" s="41"/>
      <c r="F391" s="244" t="s">
        <v>514</v>
      </c>
      <c r="G391" s="41"/>
      <c r="H391" s="41"/>
      <c r="I391" s="245"/>
      <c r="J391" s="41"/>
      <c r="K391" s="41"/>
      <c r="L391" s="45"/>
      <c r="M391" s="246"/>
      <c r="N391" s="247"/>
      <c r="O391" s="93"/>
      <c r="P391" s="93"/>
      <c r="Q391" s="93"/>
      <c r="R391" s="93"/>
      <c r="S391" s="93"/>
      <c r="T391" s="94"/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T391" s="18" t="s">
        <v>169</v>
      </c>
      <c r="AU391" s="18" t="s">
        <v>85</v>
      </c>
    </row>
    <row r="392" s="13" customFormat="1">
      <c r="A392" s="13"/>
      <c r="B392" s="248"/>
      <c r="C392" s="249"/>
      <c r="D392" s="243" t="s">
        <v>178</v>
      </c>
      <c r="E392" s="250" t="s">
        <v>1</v>
      </c>
      <c r="F392" s="251" t="s">
        <v>516</v>
      </c>
      <c r="G392" s="249"/>
      <c r="H392" s="252">
        <v>50.009999999999998</v>
      </c>
      <c r="I392" s="253"/>
      <c r="J392" s="249"/>
      <c r="K392" s="249"/>
      <c r="L392" s="254"/>
      <c r="M392" s="255"/>
      <c r="N392" s="256"/>
      <c r="O392" s="256"/>
      <c r="P392" s="256"/>
      <c r="Q392" s="256"/>
      <c r="R392" s="256"/>
      <c r="S392" s="256"/>
      <c r="T392" s="257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58" t="s">
        <v>178</v>
      </c>
      <c r="AU392" s="258" t="s">
        <v>85</v>
      </c>
      <c r="AV392" s="13" t="s">
        <v>85</v>
      </c>
      <c r="AW392" s="13" t="s">
        <v>32</v>
      </c>
      <c r="AX392" s="13" t="s">
        <v>83</v>
      </c>
      <c r="AY392" s="258" t="s">
        <v>161</v>
      </c>
    </row>
    <row r="393" s="12" customFormat="1" ht="22.8" customHeight="1">
      <c r="A393" s="12"/>
      <c r="B393" s="213"/>
      <c r="C393" s="214"/>
      <c r="D393" s="215" t="s">
        <v>75</v>
      </c>
      <c r="E393" s="227" t="s">
        <v>211</v>
      </c>
      <c r="F393" s="227" t="s">
        <v>517</v>
      </c>
      <c r="G393" s="214"/>
      <c r="H393" s="214"/>
      <c r="I393" s="217"/>
      <c r="J393" s="228">
        <f>BK393</f>
        <v>0</v>
      </c>
      <c r="K393" s="214"/>
      <c r="L393" s="219"/>
      <c r="M393" s="220"/>
      <c r="N393" s="221"/>
      <c r="O393" s="221"/>
      <c r="P393" s="222">
        <f>SUM(P394:P557)</f>
        <v>0</v>
      </c>
      <c r="Q393" s="221"/>
      <c r="R393" s="222">
        <f>SUM(R394:R557)</f>
        <v>5.7884382300000006</v>
      </c>
      <c r="S393" s="221"/>
      <c r="T393" s="223">
        <f>SUM(T394:T557)</f>
        <v>48.574151000000001</v>
      </c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R393" s="224" t="s">
        <v>83</v>
      </c>
      <c r="AT393" s="225" t="s">
        <v>75</v>
      </c>
      <c r="AU393" s="225" t="s">
        <v>83</v>
      </c>
      <c r="AY393" s="224" t="s">
        <v>161</v>
      </c>
      <c r="BK393" s="226">
        <f>SUM(BK394:BK557)</f>
        <v>0</v>
      </c>
    </row>
    <row r="394" s="2" customFormat="1" ht="24.15" customHeight="1">
      <c r="A394" s="39"/>
      <c r="B394" s="40"/>
      <c r="C394" s="229" t="s">
        <v>518</v>
      </c>
      <c r="D394" s="229" t="s">
        <v>163</v>
      </c>
      <c r="E394" s="230" t="s">
        <v>519</v>
      </c>
      <c r="F394" s="231" t="s">
        <v>520</v>
      </c>
      <c r="G394" s="232" t="s">
        <v>166</v>
      </c>
      <c r="H394" s="233">
        <v>13</v>
      </c>
      <c r="I394" s="234"/>
      <c r="J394" s="235">
        <f>ROUND(I394*H394,2)</f>
        <v>0</v>
      </c>
      <c r="K394" s="236"/>
      <c r="L394" s="45"/>
      <c r="M394" s="237" t="s">
        <v>1</v>
      </c>
      <c r="N394" s="238" t="s">
        <v>43</v>
      </c>
      <c r="O394" s="93"/>
      <c r="P394" s="239">
        <f>O394*H394</f>
        <v>0</v>
      </c>
      <c r="Q394" s="239">
        <v>0.16849</v>
      </c>
      <c r="R394" s="239">
        <f>Q394*H394</f>
        <v>2.1903700000000002</v>
      </c>
      <c r="S394" s="239">
        <v>0</v>
      </c>
      <c r="T394" s="240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41" t="s">
        <v>167</v>
      </c>
      <c r="AT394" s="241" t="s">
        <v>163</v>
      </c>
      <c r="AU394" s="241" t="s">
        <v>85</v>
      </c>
      <c r="AY394" s="18" t="s">
        <v>161</v>
      </c>
      <c r="BE394" s="242">
        <f>IF(N394="základní",J394,0)</f>
        <v>0</v>
      </c>
      <c r="BF394" s="242">
        <f>IF(N394="snížená",J394,0)</f>
        <v>0</v>
      </c>
      <c r="BG394" s="242">
        <f>IF(N394="zákl. přenesená",J394,0)</f>
        <v>0</v>
      </c>
      <c r="BH394" s="242">
        <f>IF(N394="sníž. přenesená",J394,0)</f>
        <v>0</v>
      </c>
      <c r="BI394" s="242">
        <f>IF(N394="nulová",J394,0)</f>
        <v>0</v>
      </c>
      <c r="BJ394" s="18" t="s">
        <v>167</v>
      </c>
      <c r="BK394" s="242">
        <f>ROUND(I394*H394,2)</f>
        <v>0</v>
      </c>
      <c r="BL394" s="18" t="s">
        <v>167</v>
      </c>
      <c r="BM394" s="241" t="s">
        <v>521</v>
      </c>
    </row>
    <row r="395" s="2" customFormat="1">
      <c r="A395" s="39"/>
      <c r="B395" s="40"/>
      <c r="C395" s="41"/>
      <c r="D395" s="243" t="s">
        <v>169</v>
      </c>
      <c r="E395" s="41"/>
      <c r="F395" s="244" t="s">
        <v>522</v>
      </c>
      <c r="G395" s="41"/>
      <c r="H395" s="41"/>
      <c r="I395" s="245"/>
      <c r="J395" s="41"/>
      <c r="K395" s="41"/>
      <c r="L395" s="45"/>
      <c r="M395" s="246"/>
      <c r="N395" s="247"/>
      <c r="O395" s="93"/>
      <c r="P395" s="93"/>
      <c r="Q395" s="93"/>
      <c r="R395" s="93"/>
      <c r="S395" s="93"/>
      <c r="T395" s="94"/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T395" s="18" t="s">
        <v>169</v>
      </c>
      <c r="AU395" s="18" t="s">
        <v>85</v>
      </c>
    </row>
    <row r="396" s="2" customFormat="1" ht="16.5" customHeight="1">
      <c r="A396" s="39"/>
      <c r="B396" s="40"/>
      <c r="C396" s="281" t="s">
        <v>523</v>
      </c>
      <c r="D396" s="281" t="s">
        <v>227</v>
      </c>
      <c r="E396" s="282" t="s">
        <v>524</v>
      </c>
      <c r="F396" s="283" t="s">
        <v>525</v>
      </c>
      <c r="G396" s="284" t="s">
        <v>166</v>
      </c>
      <c r="H396" s="285">
        <v>13.26</v>
      </c>
      <c r="I396" s="286"/>
      <c r="J396" s="287">
        <f>ROUND(I396*H396,2)</f>
        <v>0</v>
      </c>
      <c r="K396" s="288"/>
      <c r="L396" s="289"/>
      <c r="M396" s="290" t="s">
        <v>1</v>
      </c>
      <c r="N396" s="291" t="s">
        <v>43</v>
      </c>
      <c r="O396" s="93"/>
      <c r="P396" s="239">
        <f>O396*H396</f>
        <v>0</v>
      </c>
      <c r="Q396" s="239">
        <v>0.20000000000000001</v>
      </c>
      <c r="R396" s="239">
        <f>Q396*H396</f>
        <v>2.6520000000000001</v>
      </c>
      <c r="S396" s="239">
        <v>0</v>
      </c>
      <c r="T396" s="240">
        <f>S396*H396</f>
        <v>0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41" t="s">
        <v>206</v>
      </c>
      <c r="AT396" s="241" t="s">
        <v>227</v>
      </c>
      <c r="AU396" s="241" t="s">
        <v>85</v>
      </c>
      <c r="AY396" s="18" t="s">
        <v>161</v>
      </c>
      <c r="BE396" s="242">
        <f>IF(N396="základní",J396,0)</f>
        <v>0</v>
      </c>
      <c r="BF396" s="242">
        <f>IF(N396="snížená",J396,0)</f>
        <v>0</v>
      </c>
      <c r="BG396" s="242">
        <f>IF(N396="zákl. přenesená",J396,0)</f>
        <v>0</v>
      </c>
      <c r="BH396" s="242">
        <f>IF(N396="sníž. přenesená",J396,0)</f>
        <v>0</v>
      </c>
      <c r="BI396" s="242">
        <f>IF(N396="nulová",J396,0)</f>
        <v>0</v>
      </c>
      <c r="BJ396" s="18" t="s">
        <v>167</v>
      </c>
      <c r="BK396" s="242">
        <f>ROUND(I396*H396,2)</f>
        <v>0</v>
      </c>
      <c r="BL396" s="18" t="s">
        <v>167</v>
      </c>
      <c r="BM396" s="241" t="s">
        <v>526</v>
      </c>
    </row>
    <row r="397" s="2" customFormat="1">
      <c r="A397" s="39"/>
      <c r="B397" s="40"/>
      <c r="C397" s="41"/>
      <c r="D397" s="243" t="s">
        <v>169</v>
      </c>
      <c r="E397" s="41"/>
      <c r="F397" s="244" t="s">
        <v>525</v>
      </c>
      <c r="G397" s="41"/>
      <c r="H397" s="41"/>
      <c r="I397" s="245"/>
      <c r="J397" s="41"/>
      <c r="K397" s="41"/>
      <c r="L397" s="45"/>
      <c r="M397" s="246"/>
      <c r="N397" s="247"/>
      <c r="O397" s="93"/>
      <c r="P397" s="93"/>
      <c r="Q397" s="93"/>
      <c r="R397" s="93"/>
      <c r="S397" s="93"/>
      <c r="T397" s="94"/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T397" s="18" t="s">
        <v>169</v>
      </c>
      <c r="AU397" s="18" t="s">
        <v>85</v>
      </c>
    </row>
    <row r="398" s="2" customFormat="1">
      <c r="A398" s="39"/>
      <c r="B398" s="40"/>
      <c r="C398" s="41"/>
      <c r="D398" s="243" t="s">
        <v>393</v>
      </c>
      <c r="E398" s="41"/>
      <c r="F398" s="292" t="s">
        <v>527</v>
      </c>
      <c r="G398" s="41"/>
      <c r="H398" s="41"/>
      <c r="I398" s="245"/>
      <c r="J398" s="41"/>
      <c r="K398" s="41"/>
      <c r="L398" s="45"/>
      <c r="M398" s="246"/>
      <c r="N398" s="247"/>
      <c r="O398" s="93"/>
      <c r="P398" s="93"/>
      <c r="Q398" s="93"/>
      <c r="R398" s="93"/>
      <c r="S398" s="93"/>
      <c r="T398" s="94"/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T398" s="18" t="s">
        <v>393</v>
      </c>
      <c r="AU398" s="18" t="s">
        <v>85</v>
      </c>
    </row>
    <row r="399" s="13" customFormat="1">
      <c r="A399" s="13"/>
      <c r="B399" s="248"/>
      <c r="C399" s="249"/>
      <c r="D399" s="243" t="s">
        <v>178</v>
      </c>
      <c r="E399" s="249"/>
      <c r="F399" s="251" t="s">
        <v>528</v>
      </c>
      <c r="G399" s="249"/>
      <c r="H399" s="252">
        <v>13.26</v>
      </c>
      <c r="I399" s="253"/>
      <c r="J399" s="249"/>
      <c r="K399" s="249"/>
      <c r="L399" s="254"/>
      <c r="M399" s="255"/>
      <c r="N399" s="256"/>
      <c r="O399" s="256"/>
      <c r="P399" s="256"/>
      <c r="Q399" s="256"/>
      <c r="R399" s="256"/>
      <c r="S399" s="256"/>
      <c r="T399" s="257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58" t="s">
        <v>178</v>
      </c>
      <c r="AU399" s="258" t="s">
        <v>85</v>
      </c>
      <c r="AV399" s="13" t="s">
        <v>85</v>
      </c>
      <c r="AW399" s="13" t="s">
        <v>4</v>
      </c>
      <c r="AX399" s="13" t="s">
        <v>83</v>
      </c>
      <c r="AY399" s="258" t="s">
        <v>161</v>
      </c>
    </row>
    <row r="400" s="2" customFormat="1" ht="37.8" customHeight="1">
      <c r="A400" s="39"/>
      <c r="B400" s="40"/>
      <c r="C400" s="229" t="s">
        <v>529</v>
      </c>
      <c r="D400" s="229" t="s">
        <v>163</v>
      </c>
      <c r="E400" s="230" t="s">
        <v>530</v>
      </c>
      <c r="F400" s="231" t="s">
        <v>531</v>
      </c>
      <c r="G400" s="232" t="s">
        <v>260</v>
      </c>
      <c r="H400" s="233">
        <v>318.60000000000002</v>
      </c>
      <c r="I400" s="234"/>
      <c r="J400" s="235">
        <f>ROUND(I400*H400,2)</f>
        <v>0</v>
      </c>
      <c r="K400" s="236"/>
      <c r="L400" s="45"/>
      <c r="M400" s="237" t="s">
        <v>1</v>
      </c>
      <c r="N400" s="238" t="s">
        <v>43</v>
      </c>
      <c r="O400" s="93"/>
      <c r="P400" s="239">
        <f>O400*H400</f>
        <v>0</v>
      </c>
      <c r="Q400" s="239">
        <v>0</v>
      </c>
      <c r="R400" s="239">
        <f>Q400*H400</f>
        <v>0</v>
      </c>
      <c r="S400" s="239">
        <v>0</v>
      </c>
      <c r="T400" s="240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41" t="s">
        <v>167</v>
      </c>
      <c r="AT400" s="241" t="s">
        <v>163</v>
      </c>
      <c r="AU400" s="241" t="s">
        <v>85</v>
      </c>
      <c r="AY400" s="18" t="s">
        <v>161</v>
      </c>
      <c r="BE400" s="242">
        <f>IF(N400="základní",J400,0)</f>
        <v>0</v>
      </c>
      <c r="BF400" s="242">
        <f>IF(N400="snížená",J400,0)</f>
        <v>0</v>
      </c>
      <c r="BG400" s="242">
        <f>IF(N400="zákl. přenesená",J400,0)</f>
        <v>0</v>
      </c>
      <c r="BH400" s="242">
        <f>IF(N400="sníž. přenesená",J400,0)</f>
        <v>0</v>
      </c>
      <c r="BI400" s="242">
        <f>IF(N400="nulová",J400,0)</f>
        <v>0</v>
      </c>
      <c r="BJ400" s="18" t="s">
        <v>167</v>
      </c>
      <c r="BK400" s="242">
        <f>ROUND(I400*H400,2)</f>
        <v>0</v>
      </c>
      <c r="BL400" s="18" t="s">
        <v>167</v>
      </c>
      <c r="BM400" s="241" t="s">
        <v>532</v>
      </c>
    </row>
    <row r="401" s="2" customFormat="1">
      <c r="A401" s="39"/>
      <c r="B401" s="40"/>
      <c r="C401" s="41"/>
      <c r="D401" s="243" t="s">
        <v>169</v>
      </c>
      <c r="E401" s="41"/>
      <c r="F401" s="244" t="s">
        <v>531</v>
      </c>
      <c r="G401" s="41"/>
      <c r="H401" s="41"/>
      <c r="I401" s="245"/>
      <c r="J401" s="41"/>
      <c r="K401" s="41"/>
      <c r="L401" s="45"/>
      <c r="M401" s="246"/>
      <c r="N401" s="247"/>
      <c r="O401" s="93"/>
      <c r="P401" s="93"/>
      <c r="Q401" s="93"/>
      <c r="R401" s="93"/>
      <c r="S401" s="93"/>
      <c r="T401" s="94"/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T401" s="18" t="s">
        <v>169</v>
      </c>
      <c r="AU401" s="18" t="s">
        <v>85</v>
      </c>
    </row>
    <row r="402" s="13" customFormat="1">
      <c r="A402" s="13"/>
      <c r="B402" s="248"/>
      <c r="C402" s="249"/>
      <c r="D402" s="243" t="s">
        <v>178</v>
      </c>
      <c r="E402" s="250" t="s">
        <v>1</v>
      </c>
      <c r="F402" s="251" t="s">
        <v>533</v>
      </c>
      <c r="G402" s="249"/>
      <c r="H402" s="252">
        <v>29.25</v>
      </c>
      <c r="I402" s="253"/>
      <c r="J402" s="249"/>
      <c r="K402" s="249"/>
      <c r="L402" s="254"/>
      <c r="M402" s="255"/>
      <c r="N402" s="256"/>
      <c r="O402" s="256"/>
      <c r="P402" s="256"/>
      <c r="Q402" s="256"/>
      <c r="R402" s="256"/>
      <c r="S402" s="256"/>
      <c r="T402" s="257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58" t="s">
        <v>178</v>
      </c>
      <c r="AU402" s="258" t="s">
        <v>85</v>
      </c>
      <c r="AV402" s="13" t="s">
        <v>85</v>
      </c>
      <c r="AW402" s="13" t="s">
        <v>32</v>
      </c>
      <c r="AX402" s="13" t="s">
        <v>76</v>
      </c>
      <c r="AY402" s="258" t="s">
        <v>161</v>
      </c>
    </row>
    <row r="403" s="13" customFormat="1">
      <c r="A403" s="13"/>
      <c r="B403" s="248"/>
      <c r="C403" s="249"/>
      <c r="D403" s="243" t="s">
        <v>178</v>
      </c>
      <c r="E403" s="250" t="s">
        <v>1</v>
      </c>
      <c r="F403" s="251" t="s">
        <v>534</v>
      </c>
      <c r="G403" s="249"/>
      <c r="H403" s="252">
        <v>289.35000000000002</v>
      </c>
      <c r="I403" s="253"/>
      <c r="J403" s="249"/>
      <c r="K403" s="249"/>
      <c r="L403" s="254"/>
      <c r="M403" s="255"/>
      <c r="N403" s="256"/>
      <c r="O403" s="256"/>
      <c r="P403" s="256"/>
      <c r="Q403" s="256"/>
      <c r="R403" s="256"/>
      <c r="S403" s="256"/>
      <c r="T403" s="257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58" t="s">
        <v>178</v>
      </c>
      <c r="AU403" s="258" t="s">
        <v>85</v>
      </c>
      <c r="AV403" s="13" t="s">
        <v>85</v>
      </c>
      <c r="AW403" s="13" t="s">
        <v>32</v>
      </c>
      <c r="AX403" s="13" t="s">
        <v>76</v>
      </c>
      <c r="AY403" s="258" t="s">
        <v>161</v>
      </c>
    </row>
    <row r="404" s="15" customFormat="1">
      <c r="A404" s="15"/>
      <c r="B404" s="270"/>
      <c r="C404" s="271"/>
      <c r="D404" s="243" t="s">
        <v>178</v>
      </c>
      <c r="E404" s="272" t="s">
        <v>1</v>
      </c>
      <c r="F404" s="273" t="s">
        <v>183</v>
      </c>
      <c r="G404" s="271"/>
      <c r="H404" s="274">
        <v>318.60000000000002</v>
      </c>
      <c r="I404" s="275"/>
      <c r="J404" s="271"/>
      <c r="K404" s="271"/>
      <c r="L404" s="276"/>
      <c r="M404" s="277"/>
      <c r="N404" s="278"/>
      <c r="O404" s="278"/>
      <c r="P404" s="278"/>
      <c r="Q404" s="278"/>
      <c r="R404" s="278"/>
      <c r="S404" s="278"/>
      <c r="T404" s="279"/>
      <c r="U404" s="15"/>
      <c r="V404" s="15"/>
      <c r="W404" s="15"/>
      <c r="X404" s="15"/>
      <c r="Y404" s="15"/>
      <c r="Z404" s="15"/>
      <c r="AA404" s="15"/>
      <c r="AB404" s="15"/>
      <c r="AC404" s="15"/>
      <c r="AD404" s="15"/>
      <c r="AE404" s="15"/>
      <c r="AT404" s="280" t="s">
        <v>178</v>
      </c>
      <c r="AU404" s="280" t="s">
        <v>85</v>
      </c>
      <c r="AV404" s="15" t="s">
        <v>167</v>
      </c>
      <c r="AW404" s="15" t="s">
        <v>32</v>
      </c>
      <c r="AX404" s="15" t="s">
        <v>83</v>
      </c>
      <c r="AY404" s="280" t="s">
        <v>161</v>
      </c>
    </row>
    <row r="405" s="2" customFormat="1" ht="33" customHeight="1">
      <c r="A405" s="39"/>
      <c r="B405" s="40"/>
      <c r="C405" s="229" t="s">
        <v>535</v>
      </c>
      <c r="D405" s="229" t="s">
        <v>163</v>
      </c>
      <c r="E405" s="230" t="s">
        <v>536</v>
      </c>
      <c r="F405" s="231" t="s">
        <v>537</v>
      </c>
      <c r="G405" s="232" t="s">
        <v>260</v>
      </c>
      <c r="H405" s="233">
        <v>26187.75</v>
      </c>
      <c r="I405" s="234"/>
      <c r="J405" s="235">
        <f>ROUND(I405*H405,2)</f>
        <v>0</v>
      </c>
      <c r="K405" s="236"/>
      <c r="L405" s="45"/>
      <c r="M405" s="237" t="s">
        <v>1</v>
      </c>
      <c r="N405" s="238" t="s">
        <v>43</v>
      </c>
      <c r="O405" s="93"/>
      <c r="P405" s="239">
        <f>O405*H405</f>
        <v>0</v>
      </c>
      <c r="Q405" s="239">
        <v>0</v>
      </c>
      <c r="R405" s="239">
        <f>Q405*H405</f>
        <v>0</v>
      </c>
      <c r="S405" s="239">
        <v>0</v>
      </c>
      <c r="T405" s="240">
        <f>S405*H405</f>
        <v>0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41" t="s">
        <v>167</v>
      </c>
      <c r="AT405" s="241" t="s">
        <v>163</v>
      </c>
      <c r="AU405" s="241" t="s">
        <v>85</v>
      </c>
      <c r="AY405" s="18" t="s">
        <v>161</v>
      </c>
      <c r="BE405" s="242">
        <f>IF(N405="základní",J405,0)</f>
        <v>0</v>
      </c>
      <c r="BF405" s="242">
        <f>IF(N405="snížená",J405,0)</f>
        <v>0</v>
      </c>
      <c r="BG405" s="242">
        <f>IF(N405="zákl. přenesená",J405,0)</f>
        <v>0</v>
      </c>
      <c r="BH405" s="242">
        <f>IF(N405="sníž. přenesená",J405,0)</f>
        <v>0</v>
      </c>
      <c r="BI405" s="242">
        <f>IF(N405="nulová",J405,0)</f>
        <v>0</v>
      </c>
      <c r="BJ405" s="18" t="s">
        <v>167</v>
      </c>
      <c r="BK405" s="242">
        <f>ROUND(I405*H405,2)</f>
        <v>0</v>
      </c>
      <c r="BL405" s="18" t="s">
        <v>167</v>
      </c>
      <c r="BM405" s="241" t="s">
        <v>538</v>
      </c>
    </row>
    <row r="406" s="2" customFormat="1">
      <c r="A406" s="39"/>
      <c r="B406" s="40"/>
      <c r="C406" s="41"/>
      <c r="D406" s="243" t="s">
        <v>169</v>
      </c>
      <c r="E406" s="41"/>
      <c r="F406" s="244" t="s">
        <v>537</v>
      </c>
      <c r="G406" s="41"/>
      <c r="H406" s="41"/>
      <c r="I406" s="245"/>
      <c r="J406" s="41"/>
      <c r="K406" s="41"/>
      <c r="L406" s="45"/>
      <c r="M406" s="246"/>
      <c r="N406" s="247"/>
      <c r="O406" s="93"/>
      <c r="P406" s="93"/>
      <c r="Q406" s="93"/>
      <c r="R406" s="93"/>
      <c r="S406" s="93"/>
      <c r="T406" s="94"/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T406" s="18" t="s">
        <v>169</v>
      </c>
      <c r="AU406" s="18" t="s">
        <v>85</v>
      </c>
    </row>
    <row r="407" s="13" customFormat="1">
      <c r="A407" s="13"/>
      <c r="B407" s="248"/>
      <c r="C407" s="249"/>
      <c r="D407" s="243" t="s">
        <v>178</v>
      </c>
      <c r="E407" s="250" t="s">
        <v>1</v>
      </c>
      <c r="F407" s="251" t="s">
        <v>539</v>
      </c>
      <c r="G407" s="249"/>
      <c r="H407" s="252">
        <v>146.25</v>
      </c>
      <c r="I407" s="253"/>
      <c r="J407" s="249"/>
      <c r="K407" s="249"/>
      <c r="L407" s="254"/>
      <c r="M407" s="255"/>
      <c r="N407" s="256"/>
      <c r="O407" s="256"/>
      <c r="P407" s="256"/>
      <c r="Q407" s="256"/>
      <c r="R407" s="256"/>
      <c r="S407" s="256"/>
      <c r="T407" s="257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58" t="s">
        <v>178</v>
      </c>
      <c r="AU407" s="258" t="s">
        <v>85</v>
      </c>
      <c r="AV407" s="13" t="s">
        <v>85</v>
      </c>
      <c r="AW407" s="13" t="s">
        <v>32</v>
      </c>
      <c r="AX407" s="13" t="s">
        <v>76</v>
      </c>
      <c r="AY407" s="258" t="s">
        <v>161</v>
      </c>
    </row>
    <row r="408" s="13" customFormat="1">
      <c r="A408" s="13"/>
      <c r="B408" s="248"/>
      <c r="C408" s="249"/>
      <c r="D408" s="243" t="s">
        <v>178</v>
      </c>
      <c r="E408" s="250" t="s">
        <v>1</v>
      </c>
      <c r="F408" s="251" t="s">
        <v>540</v>
      </c>
      <c r="G408" s="249"/>
      <c r="H408" s="252">
        <v>26041.5</v>
      </c>
      <c r="I408" s="253"/>
      <c r="J408" s="249"/>
      <c r="K408" s="249"/>
      <c r="L408" s="254"/>
      <c r="M408" s="255"/>
      <c r="N408" s="256"/>
      <c r="O408" s="256"/>
      <c r="P408" s="256"/>
      <c r="Q408" s="256"/>
      <c r="R408" s="256"/>
      <c r="S408" s="256"/>
      <c r="T408" s="257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58" t="s">
        <v>178</v>
      </c>
      <c r="AU408" s="258" t="s">
        <v>85</v>
      </c>
      <c r="AV408" s="13" t="s">
        <v>85</v>
      </c>
      <c r="AW408" s="13" t="s">
        <v>32</v>
      </c>
      <c r="AX408" s="13" t="s">
        <v>76</v>
      </c>
      <c r="AY408" s="258" t="s">
        <v>161</v>
      </c>
    </row>
    <row r="409" s="15" customFormat="1">
      <c r="A409" s="15"/>
      <c r="B409" s="270"/>
      <c r="C409" s="271"/>
      <c r="D409" s="243" t="s">
        <v>178</v>
      </c>
      <c r="E409" s="272" t="s">
        <v>1</v>
      </c>
      <c r="F409" s="273" t="s">
        <v>183</v>
      </c>
      <c r="G409" s="271"/>
      <c r="H409" s="274">
        <v>26187.75</v>
      </c>
      <c r="I409" s="275"/>
      <c r="J409" s="271"/>
      <c r="K409" s="271"/>
      <c r="L409" s="276"/>
      <c r="M409" s="277"/>
      <c r="N409" s="278"/>
      <c r="O409" s="278"/>
      <c r="P409" s="278"/>
      <c r="Q409" s="278"/>
      <c r="R409" s="278"/>
      <c r="S409" s="278"/>
      <c r="T409" s="279"/>
      <c r="U409" s="15"/>
      <c r="V409" s="15"/>
      <c r="W409" s="15"/>
      <c r="X409" s="15"/>
      <c r="Y409" s="15"/>
      <c r="Z409" s="15"/>
      <c r="AA409" s="15"/>
      <c r="AB409" s="15"/>
      <c r="AC409" s="15"/>
      <c r="AD409" s="15"/>
      <c r="AE409" s="15"/>
      <c r="AT409" s="280" t="s">
        <v>178</v>
      </c>
      <c r="AU409" s="280" t="s">
        <v>85</v>
      </c>
      <c r="AV409" s="15" t="s">
        <v>167</v>
      </c>
      <c r="AW409" s="15" t="s">
        <v>32</v>
      </c>
      <c r="AX409" s="15" t="s">
        <v>83</v>
      </c>
      <c r="AY409" s="280" t="s">
        <v>161</v>
      </c>
    </row>
    <row r="410" s="2" customFormat="1" ht="37.8" customHeight="1">
      <c r="A410" s="39"/>
      <c r="B410" s="40"/>
      <c r="C410" s="229" t="s">
        <v>541</v>
      </c>
      <c r="D410" s="229" t="s">
        <v>163</v>
      </c>
      <c r="E410" s="230" t="s">
        <v>542</v>
      </c>
      <c r="F410" s="231" t="s">
        <v>543</v>
      </c>
      <c r="G410" s="232" t="s">
        <v>260</v>
      </c>
      <c r="H410" s="233">
        <v>318.60000000000002</v>
      </c>
      <c r="I410" s="234"/>
      <c r="J410" s="235">
        <f>ROUND(I410*H410,2)</f>
        <v>0</v>
      </c>
      <c r="K410" s="236"/>
      <c r="L410" s="45"/>
      <c r="M410" s="237" t="s">
        <v>1</v>
      </c>
      <c r="N410" s="238" t="s">
        <v>43</v>
      </c>
      <c r="O410" s="93"/>
      <c r="P410" s="239">
        <f>O410*H410</f>
        <v>0</v>
      </c>
      <c r="Q410" s="239">
        <v>0</v>
      </c>
      <c r="R410" s="239">
        <f>Q410*H410</f>
        <v>0</v>
      </c>
      <c r="S410" s="239">
        <v>0</v>
      </c>
      <c r="T410" s="240">
        <f>S410*H410</f>
        <v>0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241" t="s">
        <v>167</v>
      </c>
      <c r="AT410" s="241" t="s">
        <v>163</v>
      </c>
      <c r="AU410" s="241" t="s">
        <v>85</v>
      </c>
      <c r="AY410" s="18" t="s">
        <v>161</v>
      </c>
      <c r="BE410" s="242">
        <f>IF(N410="základní",J410,0)</f>
        <v>0</v>
      </c>
      <c r="BF410" s="242">
        <f>IF(N410="snížená",J410,0)</f>
        <v>0</v>
      </c>
      <c r="BG410" s="242">
        <f>IF(N410="zákl. přenesená",J410,0)</f>
        <v>0</v>
      </c>
      <c r="BH410" s="242">
        <f>IF(N410="sníž. přenesená",J410,0)</f>
        <v>0</v>
      </c>
      <c r="BI410" s="242">
        <f>IF(N410="nulová",J410,0)</f>
        <v>0</v>
      </c>
      <c r="BJ410" s="18" t="s">
        <v>167</v>
      </c>
      <c r="BK410" s="242">
        <f>ROUND(I410*H410,2)</f>
        <v>0</v>
      </c>
      <c r="BL410" s="18" t="s">
        <v>167</v>
      </c>
      <c r="BM410" s="241" t="s">
        <v>544</v>
      </c>
    </row>
    <row r="411" s="2" customFormat="1">
      <c r="A411" s="39"/>
      <c r="B411" s="40"/>
      <c r="C411" s="41"/>
      <c r="D411" s="243" t="s">
        <v>169</v>
      </c>
      <c r="E411" s="41"/>
      <c r="F411" s="244" t="s">
        <v>543</v>
      </c>
      <c r="G411" s="41"/>
      <c r="H411" s="41"/>
      <c r="I411" s="245"/>
      <c r="J411" s="41"/>
      <c r="K411" s="41"/>
      <c r="L411" s="45"/>
      <c r="M411" s="246"/>
      <c r="N411" s="247"/>
      <c r="O411" s="93"/>
      <c r="P411" s="93"/>
      <c r="Q411" s="93"/>
      <c r="R411" s="93"/>
      <c r="S411" s="93"/>
      <c r="T411" s="94"/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T411" s="18" t="s">
        <v>169</v>
      </c>
      <c r="AU411" s="18" t="s">
        <v>85</v>
      </c>
    </row>
    <row r="412" s="2" customFormat="1" ht="33" customHeight="1">
      <c r="A412" s="39"/>
      <c r="B412" s="40"/>
      <c r="C412" s="229" t="s">
        <v>545</v>
      </c>
      <c r="D412" s="229" t="s">
        <v>163</v>
      </c>
      <c r="E412" s="230" t="s">
        <v>546</v>
      </c>
      <c r="F412" s="231" t="s">
        <v>547</v>
      </c>
      <c r="G412" s="232" t="s">
        <v>260</v>
      </c>
      <c r="H412" s="233">
        <v>66.899000000000001</v>
      </c>
      <c r="I412" s="234"/>
      <c r="J412" s="235">
        <f>ROUND(I412*H412,2)</f>
        <v>0</v>
      </c>
      <c r="K412" s="236"/>
      <c r="L412" s="45"/>
      <c r="M412" s="237" t="s">
        <v>1</v>
      </c>
      <c r="N412" s="238" t="s">
        <v>43</v>
      </c>
      <c r="O412" s="93"/>
      <c r="P412" s="239">
        <f>O412*H412</f>
        <v>0</v>
      </c>
      <c r="Q412" s="239">
        <v>0.00012999999999999999</v>
      </c>
      <c r="R412" s="239">
        <f>Q412*H412</f>
        <v>0.0086968699999999989</v>
      </c>
      <c r="S412" s="239">
        <v>0</v>
      </c>
      <c r="T412" s="240">
        <f>S412*H412</f>
        <v>0</v>
      </c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R412" s="241" t="s">
        <v>167</v>
      </c>
      <c r="AT412" s="241" t="s">
        <v>163</v>
      </c>
      <c r="AU412" s="241" t="s">
        <v>85</v>
      </c>
      <c r="AY412" s="18" t="s">
        <v>161</v>
      </c>
      <c r="BE412" s="242">
        <f>IF(N412="základní",J412,0)</f>
        <v>0</v>
      </c>
      <c r="BF412" s="242">
        <f>IF(N412="snížená",J412,0)</f>
        <v>0</v>
      </c>
      <c r="BG412" s="242">
        <f>IF(N412="zákl. přenesená",J412,0)</f>
        <v>0</v>
      </c>
      <c r="BH412" s="242">
        <f>IF(N412="sníž. přenesená",J412,0)</f>
        <v>0</v>
      </c>
      <c r="BI412" s="242">
        <f>IF(N412="nulová",J412,0)</f>
        <v>0</v>
      </c>
      <c r="BJ412" s="18" t="s">
        <v>167</v>
      </c>
      <c r="BK412" s="242">
        <f>ROUND(I412*H412,2)</f>
        <v>0</v>
      </c>
      <c r="BL412" s="18" t="s">
        <v>167</v>
      </c>
      <c r="BM412" s="241" t="s">
        <v>548</v>
      </c>
    </row>
    <row r="413" s="2" customFormat="1">
      <c r="A413" s="39"/>
      <c r="B413" s="40"/>
      <c r="C413" s="41"/>
      <c r="D413" s="243" t="s">
        <v>169</v>
      </c>
      <c r="E413" s="41"/>
      <c r="F413" s="244" t="s">
        <v>547</v>
      </c>
      <c r="G413" s="41"/>
      <c r="H413" s="41"/>
      <c r="I413" s="245"/>
      <c r="J413" s="41"/>
      <c r="K413" s="41"/>
      <c r="L413" s="45"/>
      <c r="M413" s="246"/>
      <c r="N413" s="247"/>
      <c r="O413" s="93"/>
      <c r="P413" s="93"/>
      <c r="Q413" s="93"/>
      <c r="R413" s="93"/>
      <c r="S413" s="93"/>
      <c r="T413" s="94"/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T413" s="18" t="s">
        <v>169</v>
      </c>
      <c r="AU413" s="18" t="s">
        <v>85</v>
      </c>
    </row>
    <row r="414" s="13" customFormat="1">
      <c r="A414" s="13"/>
      <c r="B414" s="248"/>
      <c r="C414" s="249"/>
      <c r="D414" s="243" t="s">
        <v>178</v>
      </c>
      <c r="E414" s="250" t="s">
        <v>1</v>
      </c>
      <c r="F414" s="251" t="s">
        <v>549</v>
      </c>
      <c r="G414" s="249"/>
      <c r="H414" s="252">
        <v>59.776000000000003</v>
      </c>
      <c r="I414" s="253"/>
      <c r="J414" s="249"/>
      <c r="K414" s="249"/>
      <c r="L414" s="254"/>
      <c r="M414" s="255"/>
      <c r="N414" s="256"/>
      <c r="O414" s="256"/>
      <c r="P414" s="256"/>
      <c r="Q414" s="256"/>
      <c r="R414" s="256"/>
      <c r="S414" s="256"/>
      <c r="T414" s="257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58" t="s">
        <v>178</v>
      </c>
      <c r="AU414" s="258" t="s">
        <v>85</v>
      </c>
      <c r="AV414" s="13" t="s">
        <v>85</v>
      </c>
      <c r="AW414" s="13" t="s">
        <v>32</v>
      </c>
      <c r="AX414" s="13" t="s">
        <v>76</v>
      </c>
      <c r="AY414" s="258" t="s">
        <v>161</v>
      </c>
    </row>
    <row r="415" s="13" customFormat="1">
      <c r="A415" s="13"/>
      <c r="B415" s="248"/>
      <c r="C415" s="249"/>
      <c r="D415" s="243" t="s">
        <v>178</v>
      </c>
      <c r="E415" s="250" t="s">
        <v>1</v>
      </c>
      <c r="F415" s="251" t="s">
        <v>550</v>
      </c>
      <c r="G415" s="249"/>
      <c r="H415" s="252">
        <v>7.1230000000000002</v>
      </c>
      <c r="I415" s="253"/>
      <c r="J415" s="249"/>
      <c r="K415" s="249"/>
      <c r="L415" s="254"/>
      <c r="M415" s="255"/>
      <c r="N415" s="256"/>
      <c r="O415" s="256"/>
      <c r="P415" s="256"/>
      <c r="Q415" s="256"/>
      <c r="R415" s="256"/>
      <c r="S415" s="256"/>
      <c r="T415" s="257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58" t="s">
        <v>178</v>
      </c>
      <c r="AU415" s="258" t="s">
        <v>85</v>
      </c>
      <c r="AV415" s="13" t="s">
        <v>85</v>
      </c>
      <c r="AW415" s="13" t="s">
        <v>32</v>
      </c>
      <c r="AX415" s="13" t="s">
        <v>76</v>
      </c>
      <c r="AY415" s="258" t="s">
        <v>161</v>
      </c>
    </row>
    <row r="416" s="15" customFormat="1">
      <c r="A416" s="15"/>
      <c r="B416" s="270"/>
      <c r="C416" s="271"/>
      <c r="D416" s="243" t="s">
        <v>178</v>
      </c>
      <c r="E416" s="272" t="s">
        <v>1</v>
      </c>
      <c r="F416" s="273" t="s">
        <v>183</v>
      </c>
      <c r="G416" s="271"/>
      <c r="H416" s="274">
        <v>66.899000000000001</v>
      </c>
      <c r="I416" s="275"/>
      <c r="J416" s="271"/>
      <c r="K416" s="271"/>
      <c r="L416" s="276"/>
      <c r="M416" s="277"/>
      <c r="N416" s="278"/>
      <c r="O416" s="278"/>
      <c r="P416" s="278"/>
      <c r="Q416" s="278"/>
      <c r="R416" s="278"/>
      <c r="S416" s="278"/>
      <c r="T416" s="279"/>
      <c r="U416" s="15"/>
      <c r="V416" s="15"/>
      <c r="W416" s="15"/>
      <c r="X416" s="15"/>
      <c r="Y416" s="15"/>
      <c r="Z416" s="15"/>
      <c r="AA416" s="15"/>
      <c r="AB416" s="15"/>
      <c r="AC416" s="15"/>
      <c r="AD416" s="15"/>
      <c r="AE416" s="15"/>
      <c r="AT416" s="280" t="s">
        <v>178</v>
      </c>
      <c r="AU416" s="280" t="s">
        <v>85</v>
      </c>
      <c r="AV416" s="15" t="s">
        <v>167</v>
      </c>
      <c r="AW416" s="15" t="s">
        <v>32</v>
      </c>
      <c r="AX416" s="15" t="s">
        <v>83</v>
      </c>
      <c r="AY416" s="280" t="s">
        <v>161</v>
      </c>
    </row>
    <row r="417" s="2" customFormat="1" ht="24.15" customHeight="1">
      <c r="A417" s="39"/>
      <c r="B417" s="40"/>
      <c r="C417" s="229" t="s">
        <v>551</v>
      </c>
      <c r="D417" s="229" t="s">
        <v>163</v>
      </c>
      <c r="E417" s="230" t="s">
        <v>552</v>
      </c>
      <c r="F417" s="231" t="s">
        <v>553</v>
      </c>
      <c r="G417" s="232" t="s">
        <v>260</v>
      </c>
      <c r="H417" s="233">
        <v>195.74000000000001</v>
      </c>
      <c r="I417" s="234"/>
      <c r="J417" s="235">
        <f>ROUND(I417*H417,2)</f>
        <v>0</v>
      </c>
      <c r="K417" s="236"/>
      <c r="L417" s="45"/>
      <c r="M417" s="237" t="s">
        <v>1</v>
      </c>
      <c r="N417" s="238" t="s">
        <v>43</v>
      </c>
      <c r="O417" s="93"/>
      <c r="P417" s="239">
        <f>O417*H417</f>
        <v>0</v>
      </c>
      <c r="Q417" s="239">
        <v>4.0000000000000003E-05</v>
      </c>
      <c r="R417" s="239">
        <f>Q417*H417</f>
        <v>0.0078296000000000008</v>
      </c>
      <c r="S417" s="239">
        <v>0</v>
      </c>
      <c r="T417" s="240">
        <f>S417*H417</f>
        <v>0</v>
      </c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R417" s="241" t="s">
        <v>167</v>
      </c>
      <c r="AT417" s="241" t="s">
        <v>163</v>
      </c>
      <c r="AU417" s="241" t="s">
        <v>85</v>
      </c>
      <c r="AY417" s="18" t="s">
        <v>161</v>
      </c>
      <c r="BE417" s="242">
        <f>IF(N417="základní",J417,0)</f>
        <v>0</v>
      </c>
      <c r="BF417" s="242">
        <f>IF(N417="snížená",J417,0)</f>
        <v>0</v>
      </c>
      <c r="BG417" s="242">
        <f>IF(N417="zákl. přenesená",J417,0)</f>
        <v>0</v>
      </c>
      <c r="BH417" s="242">
        <f>IF(N417="sníž. přenesená",J417,0)</f>
        <v>0</v>
      </c>
      <c r="BI417" s="242">
        <f>IF(N417="nulová",J417,0)</f>
        <v>0</v>
      </c>
      <c r="BJ417" s="18" t="s">
        <v>167</v>
      </c>
      <c r="BK417" s="242">
        <f>ROUND(I417*H417,2)</f>
        <v>0</v>
      </c>
      <c r="BL417" s="18" t="s">
        <v>167</v>
      </c>
      <c r="BM417" s="241" t="s">
        <v>554</v>
      </c>
    </row>
    <row r="418" s="2" customFormat="1">
      <c r="A418" s="39"/>
      <c r="B418" s="40"/>
      <c r="C418" s="41"/>
      <c r="D418" s="243" t="s">
        <v>169</v>
      </c>
      <c r="E418" s="41"/>
      <c r="F418" s="244" t="s">
        <v>553</v>
      </c>
      <c r="G418" s="41"/>
      <c r="H418" s="41"/>
      <c r="I418" s="245"/>
      <c r="J418" s="41"/>
      <c r="K418" s="41"/>
      <c r="L418" s="45"/>
      <c r="M418" s="246"/>
      <c r="N418" s="247"/>
      <c r="O418" s="93"/>
      <c r="P418" s="93"/>
      <c r="Q418" s="93"/>
      <c r="R418" s="93"/>
      <c r="S418" s="93"/>
      <c r="T418" s="94"/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T418" s="18" t="s">
        <v>169</v>
      </c>
      <c r="AU418" s="18" t="s">
        <v>85</v>
      </c>
    </row>
    <row r="419" s="13" customFormat="1">
      <c r="A419" s="13"/>
      <c r="B419" s="248"/>
      <c r="C419" s="249"/>
      <c r="D419" s="243" t="s">
        <v>178</v>
      </c>
      <c r="E419" s="250" t="s">
        <v>1</v>
      </c>
      <c r="F419" s="251" t="s">
        <v>555</v>
      </c>
      <c r="G419" s="249"/>
      <c r="H419" s="252">
        <v>195.74000000000001</v>
      </c>
      <c r="I419" s="253"/>
      <c r="J419" s="249"/>
      <c r="K419" s="249"/>
      <c r="L419" s="254"/>
      <c r="M419" s="255"/>
      <c r="N419" s="256"/>
      <c r="O419" s="256"/>
      <c r="P419" s="256"/>
      <c r="Q419" s="256"/>
      <c r="R419" s="256"/>
      <c r="S419" s="256"/>
      <c r="T419" s="257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58" t="s">
        <v>178</v>
      </c>
      <c r="AU419" s="258" t="s">
        <v>85</v>
      </c>
      <c r="AV419" s="13" t="s">
        <v>85</v>
      </c>
      <c r="AW419" s="13" t="s">
        <v>32</v>
      </c>
      <c r="AX419" s="13" t="s">
        <v>83</v>
      </c>
      <c r="AY419" s="258" t="s">
        <v>161</v>
      </c>
    </row>
    <row r="420" s="2" customFormat="1" ht="16.5" customHeight="1">
      <c r="A420" s="39"/>
      <c r="B420" s="40"/>
      <c r="C420" s="229" t="s">
        <v>556</v>
      </c>
      <c r="D420" s="229" t="s">
        <v>163</v>
      </c>
      <c r="E420" s="230" t="s">
        <v>557</v>
      </c>
      <c r="F420" s="231" t="s">
        <v>558</v>
      </c>
      <c r="G420" s="232" t="s">
        <v>266</v>
      </c>
      <c r="H420" s="233">
        <v>3</v>
      </c>
      <c r="I420" s="234"/>
      <c r="J420" s="235">
        <f>ROUND(I420*H420,2)</f>
        <v>0</v>
      </c>
      <c r="K420" s="236"/>
      <c r="L420" s="45"/>
      <c r="M420" s="237" t="s">
        <v>1</v>
      </c>
      <c r="N420" s="238" t="s">
        <v>43</v>
      </c>
      <c r="O420" s="93"/>
      <c r="P420" s="239">
        <f>O420*H420</f>
        <v>0</v>
      </c>
      <c r="Q420" s="239">
        <v>0.00018000000000000001</v>
      </c>
      <c r="R420" s="239">
        <f>Q420*H420</f>
        <v>0.00054000000000000001</v>
      </c>
      <c r="S420" s="239">
        <v>0</v>
      </c>
      <c r="T420" s="240">
        <f>S420*H420</f>
        <v>0</v>
      </c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R420" s="241" t="s">
        <v>167</v>
      </c>
      <c r="AT420" s="241" t="s">
        <v>163</v>
      </c>
      <c r="AU420" s="241" t="s">
        <v>85</v>
      </c>
      <c r="AY420" s="18" t="s">
        <v>161</v>
      </c>
      <c r="BE420" s="242">
        <f>IF(N420="základní",J420,0)</f>
        <v>0</v>
      </c>
      <c r="BF420" s="242">
        <f>IF(N420="snížená",J420,0)</f>
        <v>0</v>
      </c>
      <c r="BG420" s="242">
        <f>IF(N420="zákl. přenesená",J420,0)</f>
        <v>0</v>
      </c>
      <c r="BH420" s="242">
        <f>IF(N420="sníž. přenesená",J420,0)</f>
        <v>0</v>
      </c>
      <c r="BI420" s="242">
        <f>IF(N420="nulová",J420,0)</f>
        <v>0</v>
      </c>
      <c r="BJ420" s="18" t="s">
        <v>167</v>
      </c>
      <c r="BK420" s="242">
        <f>ROUND(I420*H420,2)</f>
        <v>0</v>
      </c>
      <c r="BL420" s="18" t="s">
        <v>167</v>
      </c>
      <c r="BM420" s="241" t="s">
        <v>559</v>
      </c>
    </row>
    <row r="421" s="2" customFormat="1">
      <c r="A421" s="39"/>
      <c r="B421" s="40"/>
      <c r="C421" s="41"/>
      <c r="D421" s="243" t="s">
        <v>169</v>
      </c>
      <c r="E421" s="41"/>
      <c r="F421" s="244" t="s">
        <v>558</v>
      </c>
      <c r="G421" s="41"/>
      <c r="H421" s="41"/>
      <c r="I421" s="245"/>
      <c r="J421" s="41"/>
      <c r="K421" s="41"/>
      <c r="L421" s="45"/>
      <c r="M421" s="246"/>
      <c r="N421" s="247"/>
      <c r="O421" s="93"/>
      <c r="P421" s="93"/>
      <c r="Q421" s="93"/>
      <c r="R421" s="93"/>
      <c r="S421" s="93"/>
      <c r="T421" s="94"/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T421" s="18" t="s">
        <v>169</v>
      </c>
      <c r="AU421" s="18" t="s">
        <v>85</v>
      </c>
    </row>
    <row r="422" s="2" customFormat="1" ht="16.5" customHeight="1">
      <c r="A422" s="39"/>
      <c r="B422" s="40"/>
      <c r="C422" s="281" t="s">
        <v>560</v>
      </c>
      <c r="D422" s="281" t="s">
        <v>227</v>
      </c>
      <c r="E422" s="282" t="s">
        <v>561</v>
      </c>
      <c r="F422" s="283" t="s">
        <v>562</v>
      </c>
      <c r="G422" s="284" t="s">
        <v>266</v>
      </c>
      <c r="H422" s="285">
        <v>2</v>
      </c>
      <c r="I422" s="286"/>
      <c r="J422" s="287">
        <f>ROUND(I422*H422,2)</f>
        <v>0</v>
      </c>
      <c r="K422" s="288"/>
      <c r="L422" s="289"/>
      <c r="M422" s="290" t="s">
        <v>1</v>
      </c>
      <c r="N422" s="291" t="s">
        <v>43</v>
      </c>
      <c r="O422" s="93"/>
      <c r="P422" s="239">
        <f>O422*H422</f>
        <v>0</v>
      </c>
      <c r="Q422" s="239">
        <v>0.012</v>
      </c>
      <c r="R422" s="239">
        <f>Q422*H422</f>
        <v>0.024</v>
      </c>
      <c r="S422" s="239">
        <v>0</v>
      </c>
      <c r="T422" s="240">
        <f>S422*H422</f>
        <v>0</v>
      </c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R422" s="241" t="s">
        <v>206</v>
      </c>
      <c r="AT422" s="241" t="s">
        <v>227</v>
      </c>
      <c r="AU422" s="241" t="s">
        <v>85</v>
      </c>
      <c r="AY422" s="18" t="s">
        <v>161</v>
      </c>
      <c r="BE422" s="242">
        <f>IF(N422="základní",J422,0)</f>
        <v>0</v>
      </c>
      <c r="BF422" s="242">
        <f>IF(N422="snížená",J422,0)</f>
        <v>0</v>
      </c>
      <c r="BG422" s="242">
        <f>IF(N422="zákl. přenesená",J422,0)</f>
        <v>0</v>
      </c>
      <c r="BH422" s="242">
        <f>IF(N422="sníž. přenesená",J422,0)</f>
        <v>0</v>
      </c>
      <c r="BI422" s="242">
        <f>IF(N422="nulová",J422,0)</f>
        <v>0</v>
      </c>
      <c r="BJ422" s="18" t="s">
        <v>167</v>
      </c>
      <c r="BK422" s="242">
        <f>ROUND(I422*H422,2)</f>
        <v>0</v>
      </c>
      <c r="BL422" s="18" t="s">
        <v>167</v>
      </c>
      <c r="BM422" s="241" t="s">
        <v>563</v>
      </c>
    </row>
    <row r="423" s="2" customFormat="1">
      <c r="A423" s="39"/>
      <c r="B423" s="40"/>
      <c r="C423" s="41"/>
      <c r="D423" s="243" t="s">
        <v>169</v>
      </c>
      <c r="E423" s="41"/>
      <c r="F423" s="244" t="s">
        <v>562</v>
      </c>
      <c r="G423" s="41"/>
      <c r="H423" s="41"/>
      <c r="I423" s="245"/>
      <c r="J423" s="41"/>
      <c r="K423" s="41"/>
      <c r="L423" s="45"/>
      <c r="M423" s="246"/>
      <c r="N423" s="247"/>
      <c r="O423" s="93"/>
      <c r="P423" s="93"/>
      <c r="Q423" s="93"/>
      <c r="R423" s="93"/>
      <c r="S423" s="93"/>
      <c r="T423" s="94"/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T423" s="18" t="s">
        <v>169</v>
      </c>
      <c r="AU423" s="18" t="s">
        <v>85</v>
      </c>
    </row>
    <row r="424" s="2" customFormat="1" ht="16.5" customHeight="1">
      <c r="A424" s="39"/>
      <c r="B424" s="40"/>
      <c r="C424" s="281" t="s">
        <v>564</v>
      </c>
      <c r="D424" s="281" t="s">
        <v>227</v>
      </c>
      <c r="E424" s="282" t="s">
        <v>565</v>
      </c>
      <c r="F424" s="283" t="s">
        <v>566</v>
      </c>
      <c r="G424" s="284" t="s">
        <v>266</v>
      </c>
      <c r="H424" s="285">
        <v>1</v>
      </c>
      <c r="I424" s="286"/>
      <c r="J424" s="287">
        <f>ROUND(I424*H424,2)</f>
        <v>0</v>
      </c>
      <c r="K424" s="288"/>
      <c r="L424" s="289"/>
      <c r="M424" s="290" t="s">
        <v>1</v>
      </c>
      <c r="N424" s="291" t="s">
        <v>43</v>
      </c>
      <c r="O424" s="93"/>
      <c r="P424" s="239">
        <f>O424*H424</f>
        <v>0</v>
      </c>
      <c r="Q424" s="239">
        <v>0.0089999999999999993</v>
      </c>
      <c r="R424" s="239">
        <f>Q424*H424</f>
        <v>0.0089999999999999993</v>
      </c>
      <c r="S424" s="239">
        <v>0</v>
      </c>
      <c r="T424" s="240">
        <f>S424*H424</f>
        <v>0</v>
      </c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R424" s="241" t="s">
        <v>206</v>
      </c>
      <c r="AT424" s="241" t="s">
        <v>227</v>
      </c>
      <c r="AU424" s="241" t="s">
        <v>85</v>
      </c>
      <c r="AY424" s="18" t="s">
        <v>161</v>
      </c>
      <c r="BE424" s="242">
        <f>IF(N424="základní",J424,0)</f>
        <v>0</v>
      </c>
      <c r="BF424" s="242">
        <f>IF(N424="snížená",J424,0)</f>
        <v>0</v>
      </c>
      <c r="BG424" s="242">
        <f>IF(N424="zákl. přenesená",J424,0)</f>
        <v>0</v>
      </c>
      <c r="BH424" s="242">
        <f>IF(N424="sníž. přenesená",J424,0)</f>
        <v>0</v>
      </c>
      <c r="BI424" s="242">
        <f>IF(N424="nulová",J424,0)</f>
        <v>0</v>
      </c>
      <c r="BJ424" s="18" t="s">
        <v>167</v>
      </c>
      <c r="BK424" s="242">
        <f>ROUND(I424*H424,2)</f>
        <v>0</v>
      </c>
      <c r="BL424" s="18" t="s">
        <v>167</v>
      </c>
      <c r="BM424" s="241" t="s">
        <v>567</v>
      </c>
    </row>
    <row r="425" s="2" customFormat="1">
      <c r="A425" s="39"/>
      <c r="B425" s="40"/>
      <c r="C425" s="41"/>
      <c r="D425" s="243" t="s">
        <v>169</v>
      </c>
      <c r="E425" s="41"/>
      <c r="F425" s="244" t="s">
        <v>566</v>
      </c>
      <c r="G425" s="41"/>
      <c r="H425" s="41"/>
      <c r="I425" s="245"/>
      <c r="J425" s="41"/>
      <c r="K425" s="41"/>
      <c r="L425" s="45"/>
      <c r="M425" s="246"/>
      <c r="N425" s="247"/>
      <c r="O425" s="93"/>
      <c r="P425" s="93"/>
      <c r="Q425" s="93"/>
      <c r="R425" s="93"/>
      <c r="S425" s="93"/>
      <c r="T425" s="94"/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T425" s="18" t="s">
        <v>169</v>
      </c>
      <c r="AU425" s="18" t="s">
        <v>85</v>
      </c>
    </row>
    <row r="426" s="2" customFormat="1" ht="24.15" customHeight="1">
      <c r="A426" s="39"/>
      <c r="B426" s="40"/>
      <c r="C426" s="229" t="s">
        <v>568</v>
      </c>
      <c r="D426" s="229" t="s">
        <v>163</v>
      </c>
      <c r="E426" s="230" t="s">
        <v>569</v>
      </c>
      <c r="F426" s="231" t="s">
        <v>570</v>
      </c>
      <c r="G426" s="232" t="s">
        <v>266</v>
      </c>
      <c r="H426" s="233">
        <v>5</v>
      </c>
      <c r="I426" s="234"/>
      <c r="J426" s="235">
        <f>ROUND(I426*H426,2)</f>
        <v>0</v>
      </c>
      <c r="K426" s="236"/>
      <c r="L426" s="45"/>
      <c r="M426" s="237" t="s">
        <v>1</v>
      </c>
      <c r="N426" s="238" t="s">
        <v>43</v>
      </c>
      <c r="O426" s="93"/>
      <c r="P426" s="239">
        <f>O426*H426</f>
        <v>0</v>
      </c>
      <c r="Q426" s="239">
        <v>0.00023000000000000001</v>
      </c>
      <c r="R426" s="239">
        <f>Q426*H426</f>
        <v>0.00115</v>
      </c>
      <c r="S426" s="239">
        <v>0</v>
      </c>
      <c r="T426" s="240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41" t="s">
        <v>167</v>
      </c>
      <c r="AT426" s="241" t="s">
        <v>163</v>
      </c>
      <c r="AU426" s="241" t="s">
        <v>85</v>
      </c>
      <c r="AY426" s="18" t="s">
        <v>161</v>
      </c>
      <c r="BE426" s="242">
        <f>IF(N426="základní",J426,0)</f>
        <v>0</v>
      </c>
      <c r="BF426" s="242">
        <f>IF(N426="snížená",J426,0)</f>
        <v>0</v>
      </c>
      <c r="BG426" s="242">
        <f>IF(N426="zákl. přenesená",J426,0)</f>
        <v>0</v>
      </c>
      <c r="BH426" s="242">
        <f>IF(N426="sníž. přenesená",J426,0)</f>
        <v>0</v>
      </c>
      <c r="BI426" s="242">
        <f>IF(N426="nulová",J426,0)</f>
        <v>0</v>
      </c>
      <c r="BJ426" s="18" t="s">
        <v>167</v>
      </c>
      <c r="BK426" s="242">
        <f>ROUND(I426*H426,2)</f>
        <v>0</v>
      </c>
      <c r="BL426" s="18" t="s">
        <v>167</v>
      </c>
      <c r="BM426" s="241" t="s">
        <v>571</v>
      </c>
    </row>
    <row r="427" s="2" customFormat="1">
      <c r="A427" s="39"/>
      <c r="B427" s="40"/>
      <c r="C427" s="41"/>
      <c r="D427" s="243" t="s">
        <v>169</v>
      </c>
      <c r="E427" s="41"/>
      <c r="F427" s="244" t="s">
        <v>570</v>
      </c>
      <c r="G427" s="41"/>
      <c r="H427" s="41"/>
      <c r="I427" s="245"/>
      <c r="J427" s="41"/>
      <c r="K427" s="41"/>
      <c r="L427" s="45"/>
      <c r="M427" s="246"/>
      <c r="N427" s="247"/>
      <c r="O427" s="93"/>
      <c r="P427" s="93"/>
      <c r="Q427" s="93"/>
      <c r="R427" s="93"/>
      <c r="S427" s="93"/>
      <c r="T427" s="94"/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T427" s="18" t="s">
        <v>169</v>
      </c>
      <c r="AU427" s="18" t="s">
        <v>85</v>
      </c>
    </row>
    <row r="428" s="2" customFormat="1" ht="16.5" customHeight="1">
      <c r="A428" s="39"/>
      <c r="B428" s="40"/>
      <c r="C428" s="281" t="s">
        <v>572</v>
      </c>
      <c r="D428" s="281" t="s">
        <v>227</v>
      </c>
      <c r="E428" s="282" t="s">
        <v>573</v>
      </c>
      <c r="F428" s="283" t="s">
        <v>574</v>
      </c>
      <c r="G428" s="284" t="s">
        <v>266</v>
      </c>
      <c r="H428" s="285">
        <v>1</v>
      </c>
      <c r="I428" s="286"/>
      <c r="J428" s="287">
        <f>ROUND(I428*H428,2)</f>
        <v>0</v>
      </c>
      <c r="K428" s="288"/>
      <c r="L428" s="289"/>
      <c r="M428" s="290" t="s">
        <v>1</v>
      </c>
      <c r="N428" s="291" t="s">
        <v>43</v>
      </c>
      <c r="O428" s="93"/>
      <c r="P428" s="239">
        <f>O428*H428</f>
        <v>0</v>
      </c>
      <c r="Q428" s="239">
        <v>0</v>
      </c>
      <c r="R428" s="239">
        <f>Q428*H428</f>
        <v>0</v>
      </c>
      <c r="S428" s="239">
        <v>0</v>
      </c>
      <c r="T428" s="240">
        <f>S428*H428</f>
        <v>0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41" t="s">
        <v>206</v>
      </c>
      <c r="AT428" s="241" t="s">
        <v>227</v>
      </c>
      <c r="AU428" s="241" t="s">
        <v>85</v>
      </c>
      <c r="AY428" s="18" t="s">
        <v>161</v>
      </c>
      <c r="BE428" s="242">
        <f>IF(N428="základní",J428,0)</f>
        <v>0</v>
      </c>
      <c r="BF428" s="242">
        <f>IF(N428="snížená",J428,0)</f>
        <v>0</v>
      </c>
      <c r="BG428" s="242">
        <f>IF(N428="zákl. přenesená",J428,0)</f>
        <v>0</v>
      </c>
      <c r="BH428" s="242">
        <f>IF(N428="sníž. přenesená",J428,0)</f>
        <v>0</v>
      </c>
      <c r="BI428" s="242">
        <f>IF(N428="nulová",J428,0)</f>
        <v>0</v>
      </c>
      <c r="BJ428" s="18" t="s">
        <v>167</v>
      </c>
      <c r="BK428" s="242">
        <f>ROUND(I428*H428,2)</f>
        <v>0</v>
      </c>
      <c r="BL428" s="18" t="s">
        <v>167</v>
      </c>
      <c r="BM428" s="241" t="s">
        <v>575</v>
      </c>
    </row>
    <row r="429" s="2" customFormat="1">
      <c r="A429" s="39"/>
      <c r="B429" s="40"/>
      <c r="C429" s="41"/>
      <c r="D429" s="243" t="s">
        <v>169</v>
      </c>
      <c r="E429" s="41"/>
      <c r="F429" s="244" t="s">
        <v>574</v>
      </c>
      <c r="G429" s="41"/>
      <c r="H429" s="41"/>
      <c r="I429" s="245"/>
      <c r="J429" s="41"/>
      <c r="K429" s="41"/>
      <c r="L429" s="45"/>
      <c r="M429" s="246"/>
      <c r="N429" s="247"/>
      <c r="O429" s="93"/>
      <c r="P429" s="93"/>
      <c r="Q429" s="93"/>
      <c r="R429" s="93"/>
      <c r="S429" s="93"/>
      <c r="T429" s="94"/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T429" s="18" t="s">
        <v>169</v>
      </c>
      <c r="AU429" s="18" t="s">
        <v>85</v>
      </c>
    </row>
    <row r="430" s="2" customFormat="1" ht="24.15" customHeight="1">
      <c r="A430" s="39"/>
      <c r="B430" s="40"/>
      <c r="C430" s="281" t="s">
        <v>576</v>
      </c>
      <c r="D430" s="281" t="s">
        <v>227</v>
      </c>
      <c r="E430" s="282" t="s">
        <v>577</v>
      </c>
      <c r="F430" s="283" t="s">
        <v>578</v>
      </c>
      <c r="G430" s="284" t="s">
        <v>266</v>
      </c>
      <c r="H430" s="285">
        <v>4</v>
      </c>
      <c r="I430" s="286"/>
      <c r="J430" s="287">
        <f>ROUND(I430*H430,2)</f>
        <v>0</v>
      </c>
      <c r="K430" s="288"/>
      <c r="L430" s="289"/>
      <c r="M430" s="290" t="s">
        <v>1</v>
      </c>
      <c r="N430" s="291" t="s">
        <v>43</v>
      </c>
      <c r="O430" s="93"/>
      <c r="P430" s="239">
        <f>O430*H430</f>
        <v>0</v>
      </c>
      <c r="Q430" s="239">
        <v>0</v>
      </c>
      <c r="R430" s="239">
        <f>Q430*H430</f>
        <v>0</v>
      </c>
      <c r="S430" s="239">
        <v>0</v>
      </c>
      <c r="T430" s="240">
        <f>S430*H430</f>
        <v>0</v>
      </c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R430" s="241" t="s">
        <v>206</v>
      </c>
      <c r="AT430" s="241" t="s">
        <v>227</v>
      </c>
      <c r="AU430" s="241" t="s">
        <v>85</v>
      </c>
      <c r="AY430" s="18" t="s">
        <v>161</v>
      </c>
      <c r="BE430" s="242">
        <f>IF(N430="základní",J430,0)</f>
        <v>0</v>
      </c>
      <c r="BF430" s="242">
        <f>IF(N430="snížená",J430,0)</f>
        <v>0</v>
      </c>
      <c r="BG430" s="242">
        <f>IF(N430="zákl. přenesená",J430,0)</f>
        <v>0</v>
      </c>
      <c r="BH430" s="242">
        <f>IF(N430="sníž. přenesená",J430,0)</f>
        <v>0</v>
      </c>
      <c r="BI430" s="242">
        <f>IF(N430="nulová",J430,0)</f>
        <v>0</v>
      </c>
      <c r="BJ430" s="18" t="s">
        <v>167</v>
      </c>
      <c r="BK430" s="242">
        <f>ROUND(I430*H430,2)</f>
        <v>0</v>
      </c>
      <c r="BL430" s="18" t="s">
        <v>167</v>
      </c>
      <c r="BM430" s="241" t="s">
        <v>579</v>
      </c>
    </row>
    <row r="431" s="2" customFormat="1">
      <c r="A431" s="39"/>
      <c r="B431" s="40"/>
      <c r="C431" s="41"/>
      <c r="D431" s="243" t="s">
        <v>169</v>
      </c>
      <c r="E431" s="41"/>
      <c r="F431" s="244" t="s">
        <v>578</v>
      </c>
      <c r="G431" s="41"/>
      <c r="H431" s="41"/>
      <c r="I431" s="245"/>
      <c r="J431" s="41"/>
      <c r="K431" s="41"/>
      <c r="L431" s="45"/>
      <c r="M431" s="246"/>
      <c r="N431" s="247"/>
      <c r="O431" s="93"/>
      <c r="P431" s="93"/>
      <c r="Q431" s="93"/>
      <c r="R431" s="93"/>
      <c r="S431" s="93"/>
      <c r="T431" s="94"/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T431" s="18" t="s">
        <v>169</v>
      </c>
      <c r="AU431" s="18" t="s">
        <v>85</v>
      </c>
    </row>
    <row r="432" s="2" customFormat="1" ht="16.5" customHeight="1">
      <c r="A432" s="39"/>
      <c r="B432" s="40"/>
      <c r="C432" s="229" t="s">
        <v>580</v>
      </c>
      <c r="D432" s="229" t="s">
        <v>163</v>
      </c>
      <c r="E432" s="230" t="s">
        <v>581</v>
      </c>
      <c r="F432" s="231" t="s">
        <v>582</v>
      </c>
      <c r="G432" s="232" t="s">
        <v>176</v>
      </c>
      <c r="H432" s="233">
        <v>0.182</v>
      </c>
      <c r="I432" s="234"/>
      <c r="J432" s="235">
        <f>ROUND(I432*H432,2)</f>
        <v>0</v>
      </c>
      <c r="K432" s="236"/>
      <c r="L432" s="45"/>
      <c r="M432" s="237" t="s">
        <v>1</v>
      </c>
      <c r="N432" s="238" t="s">
        <v>43</v>
      </c>
      <c r="O432" s="93"/>
      <c r="P432" s="239">
        <f>O432*H432</f>
        <v>0</v>
      </c>
      <c r="Q432" s="239">
        <v>0</v>
      </c>
      <c r="R432" s="239">
        <f>Q432*H432</f>
        <v>0</v>
      </c>
      <c r="S432" s="239">
        <v>2.5</v>
      </c>
      <c r="T432" s="240">
        <f>S432*H432</f>
        <v>0.45499999999999996</v>
      </c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R432" s="241" t="s">
        <v>167</v>
      </c>
      <c r="AT432" s="241" t="s">
        <v>163</v>
      </c>
      <c r="AU432" s="241" t="s">
        <v>85</v>
      </c>
      <c r="AY432" s="18" t="s">
        <v>161</v>
      </c>
      <c r="BE432" s="242">
        <f>IF(N432="základní",J432,0)</f>
        <v>0</v>
      </c>
      <c r="BF432" s="242">
        <f>IF(N432="snížená",J432,0)</f>
        <v>0</v>
      </c>
      <c r="BG432" s="242">
        <f>IF(N432="zákl. přenesená",J432,0)</f>
        <v>0</v>
      </c>
      <c r="BH432" s="242">
        <f>IF(N432="sníž. přenesená",J432,0)</f>
        <v>0</v>
      </c>
      <c r="BI432" s="242">
        <f>IF(N432="nulová",J432,0)</f>
        <v>0</v>
      </c>
      <c r="BJ432" s="18" t="s">
        <v>167</v>
      </c>
      <c r="BK432" s="242">
        <f>ROUND(I432*H432,2)</f>
        <v>0</v>
      </c>
      <c r="BL432" s="18" t="s">
        <v>167</v>
      </c>
      <c r="BM432" s="241" t="s">
        <v>583</v>
      </c>
    </row>
    <row r="433" s="2" customFormat="1">
      <c r="A433" s="39"/>
      <c r="B433" s="40"/>
      <c r="C433" s="41"/>
      <c r="D433" s="243" t="s">
        <v>169</v>
      </c>
      <c r="E433" s="41"/>
      <c r="F433" s="244" t="s">
        <v>584</v>
      </c>
      <c r="G433" s="41"/>
      <c r="H433" s="41"/>
      <c r="I433" s="245"/>
      <c r="J433" s="41"/>
      <c r="K433" s="41"/>
      <c r="L433" s="45"/>
      <c r="M433" s="246"/>
      <c r="N433" s="247"/>
      <c r="O433" s="93"/>
      <c r="P433" s="93"/>
      <c r="Q433" s="93"/>
      <c r="R433" s="93"/>
      <c r="S433" s="93"/>
      <c r="T433" s="94"/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T433" s="18" t="s">
        <v>169</v>
      </c>
      <c r="AU433" s="18" t="s">
        <v>85</v>
      </c>
    </row>
    <row r="434" s="13" customFormat="1">
      <c r="A434" s="13"/>
      <c r="B434" s="248"/>
      <c r="C434" s="249"/>
      <c r="D434" s="243" t="s">
        <v>178</v>
      </c>
      <c r="E434" s="250" t="s">
        <v>1</v>
      </c>
      <c r="F434" s="251" t="s">
        <v>585</v>
      </c>
      <c r="G434" s="249"/>
      <c r="H434" s="252">
        <v>0.182</v>
      </c>
      <c r="I434" s="253"/>
      <c r="J434" s="249"/>
      <c r="K434" s="249"/>
      <c r="L434" s="254"/>
      <c r="M434" s="255"/>
      <c r="N434" s="256"/>
      <c r="O434" s="256"/>
      <c r="P434" s="256"/>
      <c r="Q434" s="256"/>
      <c r="R434" s="256"/>
      <c r="S434" s="256"/>
      <c r="T434" s="257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58" t="s">
        <v>178</v>
      </c>
      <c r="AU434" s="258" t="s">
        <v>85</v>
      </c>
      <c r="AV434" s="13" t="s">
        <v>85</v>
      </c>
      <c r="AW434" s="13" t="s">
        <v>32</v>
      </c>
      <c r="AX434" s="13" t="s">
        <v>83</v>
      </c>
      <c r="AY434" s="258" t="s">
        <v>161</v>
      </c>
    </row>
    <row r="435" s="2" customFormat="1" ht="21.75" customHeight="1">
      <c r="A435" s="39"/>
      <c r="B435" s="40"/>
      <c r="C435" s="229" t="s">
        <v>586</v>
      </c>
      <c r="D435" s="229" t="s">
        <v>163</v>
      </c>
      <c r="E435" s="230" t="s">
        <v>587</v>
      </c>
      <c r="F435" s="231" t="s">
        <v>588</v>
      </c>
      <c r="G435" s="232" t="s">
        <v>260</v>
      </c>
      <c r="H435" s="233">
        <v>4.5999999999999996</v>
      </c>
      <c r="I435" s="234"/>
      <c r="J435" s="235">
        <f>ROUND(I435*H435,2)</f>
        <v>0</v>
      </c>
      <c r="K435" s="236"/>
      <c r="L435" s="45"/>
      <c r="M435" s="237" t="s">
        <v>1</v>
      </c>
      <c r="N435" s="238" t="s">
        <v>43</v>
      </c>
      <c r="O435" s="93"/>
      <c r="P435" s="239">
        <f>O435*H435</f>
        <v>0</v>
      </c>
      <c r="Q435" s="239">
        <v>0</v>
      </c>
      <c r="R435" s="239">
        <f>Q435*H435</f>
        <v>0</v>
      </c>
      <c r="S435" s="239">
        <v>0.13100000000000001</v>
      </c>
      <c r="T435" s="240">
        <f>S435*H435</f>
        <v>0.60260000000000002</v>
      </c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R435" s="241" t="s">
        <v>167</v>
      </c>
      <c r="AT435" s="241" t="s">
        <v>163</v>
      </c>
      <c r="AU435" s="241" t="s">
        <v>85</v>
      </c>
      <c r="AY435" s="18" t="s">
        <v>161</v>
      </c>
      <c r="BE435" s="242">
        <f>IF(N435="základní",J435,0)</f>
        <v>0</v>
      </c>
      <c r="BF435" s="242">
        <f>IF(N435="snížená",J435,0)</f>
        <v>0</v>
      </c>
      <c r="BG435" s="242">
        <f>IF(N435="zákl. přenesená",J435,0)</f>
        <v>0</v>
      </c>
      <c r="BH435" s="242">
        <f>IF(N435="sníž. přenesená",J435,0)</f>
        <v>0</v>
      </c>
      <c r="BI435" s="242">
        <f>IF(N435="nulová",J435,0)</f>
        <v>0</v>
      </c>
      <c r="BJ435" s="18" t="s">
        <v>167</v>
      </c>
      <c r="BK435" s="242">
        <f>ROUND(I435*H435,2)</f>
        <v>0</v>
      </c>
      <c r="BL435" s="18" t="s">
        <v>167</v>
      </c>
      <c r="BM435" s="241" t="s">
        <v>589</v>
      </c>
    </row>
    <row r="436" s="2" customFormat="1">
      <c r="A436" s="39"/>
      <c r="B436" s="40"/>
      <c r="C436" s="41"/>
      <c r="D436" s="243" t="s">
        <v>169</v>
      </c>
      <c r="E436" s="41"/>
      <c r="F436" s="244" t="s">
        <v>588</v>
      </c>
      <c r="G436" s="41"/>
      <c r="H436" s="41"/>
      <c r="I436" s="245"/>
      <c r="J436" s="41"/>
      <c r="K436" s="41"/>
      <c r="L436" s="45"/>
      <c r="M436" s="246"/>
      <c r="N436" s="247"/>
      <c r="O436" s="93"/>
      <c r="P436" s="93"/>
      <c r="Q436" s="93"/>
      <c r="R436" s="93"/>
      <c r="S436" s="93"/>
      <c r="T436" s="94"/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T436" s="18" t="s">
        <v>169</v>
      </c>
      <c r="AU436" s="18" t="s">
        <v>85</v>
      </c>
    </row>
    <row r="437" s="13" customFormat="1">
      <c r="A437" s="13"/>
      <c r="B437" s="248"/>
      <c r="C437" s="249"/>
      <c r="D437" s="243" t="s">
        <v>178</v>
      </c>
      <c r="E437" s="250" t="s">
        <v>1</v>
      </c>
      <c r="F437" s="251" t="s">
        <v>590</v>
      </c>
      <c r="G437" s="249"/>
      <c r="H437" s="252">
        <v>4.5999999999999996</v>
      </c>
      <c r="I437" s="253"/>
      <c r="J437" s="249"/>
      <c r="K437" s="249"/>
      <c r="L437" s="254"/>
      <c r="M437" s="255"/>
      <c r="N437" s="256"/>
      <c r="O437" s="256"/>
      <c r="P437" s="256"/>
      <c r="Q437" s="256"/>
      <c r="R437" s="256"/>
      <c r="S437" s="256"/>
      <c r="T437" s="257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58" t="s">
        <v>178</v>
      </c>
      <c r="AU437" s="258" t="s">
        <v>85</v>
      </c>
      <c r="AV437" s="13" t="s">
        <v>85</v>
      </c>
      <c r="AW437" s="13" t="s">
        <v>32</v>
      </c>
      <c r="AX437" s="13" t="s">
        <v>83</v>
      </c>
      <c r="AY437" s="258" t="s">
        <v>161</v>
      </c>
    </row>
    <row r="438" s="2" customFormat="1" ht="21.75" customHeight="1">
      <c r="A438" s="39"/>
      <c r="B438" s="40"/>
      <c r="C438" s="229" t="s">
        <v>591</v>
      </c>
      <c r="D438" s="229" t="s">
        <v>163</v>
      </c>
      <c r="E438" s="230" t="s">
        <v>592</v>
      </c>
      <c r="F438" s="231" t="s">
        <v>593</v>
      </c>
      <c r="G438" s="232" t="s">
        <v>260</v>
      </c>
      <c r="H438" s="233">
        <v>10.304</v>
      </c>
      <c r="I438" s="234"/>
      <c r="J438" s="235">
        <f>ROUND(I438*H438,2)</f>
        <v>0</v>
      </c>
      <c r="K438" s="236"/>
      <c r="L438" s="45"/>
      <c r="M438" s="237" t="s">
        <v>1</v>
      </c>
      <c r="N438" s="238" t="s">
        <v>43</v>
      </c>
      <c r="O438" s="93"/>
      <c r="P438" s="239">
        <f>O438*H438</f>
        <v>0</v>
      </c>
      <c r="Q438" s="239">
        <v>0</v>
      </c>
      <c r="R438" s="239">
        <f>Q438*H438</f>
        <v>0</v>
      </c>
      <c r="S438" s="239">
        <v>0.26100000000000001</v>
      </c>
      <c r="T438" s="240">
        <f>S438*H438</f>
        <v>2.6893440000000002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41" t="s">
        <v>167</v>
      </c>
      <c r="AT438" s="241" t="s">
        <v>163</v>
      </c>
      <c r="AU438" s="241" t="s">
        <v>85</v>
      </c>
      <c r="AY438" s="18" t="s">
        <v>161</v>
      </c>
      <c r="BE438" s="242">
        <f>IF(N438="základní",J438,0)</f>
        <v>0</v>
      </c>
      <c r="BF438" s="242">
        <f>IF(N438="snížená",J438,0)</f>
        <v>0</v>
      </c>
      <c r="BG438" s="242">
        <f>IF(N438="zákl. přenesená",J438,0)</f>
        <v>0</v>
      </c>
      <c r="BH438" s="242">
        <f>IF(N438="sníž. přenesená",J438,0)</f>
        <v>0</v>
      </c>
      <c r="BI438" s="242">
        <f>IF(N438="nulová",J438,0)</f>
        <v>0</v>
      </c>
      <c r="BJ438" s="18" t="s">
        <v>167</v>
      </c>
      <c r="BK438" s="242">
        <f>ROUND(I438*H438,2)</f>
        <v>0</v>
      </c>
      <c r="BL438" s="18" t="s">
        <v>167</v>
      </c>
      <c r="BM438" s="241" t="s">
        <v>594</v>
      </c>
    </row>
    <row r="439" s="2" customFormat="1">
      <c r="A439" s="39"/>
      <c r="B439" s="40"/>
      <c r="C439" s="41"/>
      <c r="D439" s="243" t="s">
        <v>169</v>
      </c>
      <c r="E439" s="41"/>
      <c r="F439" s="244" t="s">
        <v>593</v>
      </c>
      <c r="G439" s="41"/>
      <c r="H439" s="41"/>
      <c r="I439" s="245"/>
      <c r="J439" s="41"/>
      <c r="K439" s="41"/>
      <c r="L439" s="45"/>
      <c r="M439" s="246"/>
      <c r="N439" s="247"/>
      <c r="O439" s="93"/>
      <c r="P439" s="93"/>
      <c r="Q439" s="93"/>
      <c r="R439" s="93"/>
      <c r="S439" s="93"/>
      <c r="T439" s="94"/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T439" s="18" t="s">
        <v>169</v>
      </c>
      <c r="AU439" s="18" t="s">
        <v>85</v>
      </c>
    </row>
    <row r="440" s="13" customFormat="1">
      <c r="A440" s="13"/>
      <c r="B440" s="248"/>
      <c r="C440" s="249"/>
      <c r="D440" s="243" t="s">
        <v>178</v>
      </c>
      <c r="E440" s="250" t="s">
        <v>1</v>
      </c>
      <c r="F440" s="251" t="s">
        <v>595</v>
      </c>
      <c r="G440" s="249"/>
      <c r="H440" s="252">
        <v>10.304</v>
      </c>
      <c r="I440" s="253"/>
      <c r="J440" s="249"/>
      <c r="K440" s="249"/>
      <c r="L440" s="254"/>
      <c r="M440" s="255"/>
      <c r="N440" s="256"/>
      <c r="O440" s="256"/>
      <c r="P440" s="256"/>
      <c r="Q440" s="256"/>
      <c r="R440" s="256"/>
      <c r="S440" s="256"/>
      <c r="T440" s="257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58" t="s">
        <v>178</v>
      </c>
      <c r="AU440" s="258" t="s">
        <v>85</v>
      </c>
      <c r="AV440" s="13" t="s">
        <v>85</v>
      </c>
      <c r="AW440" s="13" t="s">
        <v>32</v>
      </c>
      <c r="AX440" s="13" t="s">
        <v>83</v>
      </c>
      <c r="AY440" s="258" t="s">
        <v>161</v>
      </c>
    </row>
    <row r="441" s="2" customFormat="1" ht="24.15" customHeight="1">
      <c r="A441" s="39"/>
      <c r="B441" s="40"/>
      <c r="C441" s="229" t="s">
        <v>596</v>
      </c>
      <c r="D441" s="229" t="s">
        <v>163</v>
      </c>
      <c r="E441" s="230" t="s">
        <v>597</v>
      </c>
      <c r="F441" s="231" t="s">
        <v>598</v>
      </c>
      <c r="G441" s="232" t="s">
        <v>176</v>
      </c>
      <c r="H441" s="233">
        <v>1.7549999999999999</v>
      </c>
      <c r="I441" s="234"/>
      <c r="J441" s="235">
        <f>ROUND(I441*H441,2)</f>
        <v>0</v>
      </c>
      <c r="K441" s="236"/>
      <c r="L441" s="45"/>
      <c r="M441" s="237" t="s">
        <v>1</v>
      </c>
      <c r="N441" s="238" t="s">
        <v>43</v>
      </c>
      <c r="O441" s="93"/>
      <c r="P441" s="239">
        <f>O441*H441</f>
        <v>0</v>
      </c>
      <c r="Q441" s="239">
        <v>0</v>
      </c>
      <c r="R441" s="239">
        <f>Q441*H441</f>
        <v>0</v>
      </c>
      <c r="S441" s="239">
        <v>1.5940000000000001</v>
      </c>
      <c r="T441" s="240">
        <f>S441*H441</f>
        <v>2.7974700000000001</v>
      </c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R441" s="241" t="s">
        <v>167</v>
      </c>
      <c r="AT441" s="241" t="s">
        <v>163</v>
      </c>
      <c r="AU441" s="241" t="s">
        <v>85</v>
      </c>
      <c r="AY441" s="18" t="s">
        <v>161</v>
      </c>
      <c r="BE441" s="242">
        <f>IF(N441="základní",J441,0)</f>
        <v>0</v>
      </c>
      <c r="BF441" s="242">
        <f>IF(N441="snížená",J441,0)</f>
        <v>0</v>
      </c>
      <c r="BG441" s="242">
        <f>IF(N441="zákl. přenesená",J441,0)</f>
        <v>0</v>
      </c>
      <c r="BH441" s="242">
        <f>IF(N441="sníž. přenesená",J441,0)</f>
        <v>0</v>
      </c>
      <c r="BI441" s="242">
        <f>IF(N441="nulová",J441,0)</f>
        <v>0</v>
      </c>
      <c r="BJ441" s="18" t="s">
        <v>167</v>
      </c>
      <c r="BK441" s="242">
        <f>ROUND(I441*H441,2)</f>
        <v>0</v>
      </c>
      <c r="BL441" s="18" t="s">
        <v>167</v>
      </c>
      <c r="BM441" s="241" t="s">
        <v>599</v>
      </c>
    </row>
    <row r="442" s="2" customFormat="1">
      <c r="A442" s="39"/>
      <c r="B442" s="40"/>
      <c r="C442" s="41"/>
      <c r="D442" s="243" t="s">
        <v>169</v>
      </c>
      <c r="E442" s="41"/>
      <c r="F442" s="244" t="s">
        <v>598</v>
      </c>
      <c r="G442" s="41"/>
      <c r="H442" s="41"/>
      <c r="I442" s="245"/>
      <c r="J442" s="41"/>
      <c r="K442" s="41"/>
      <c r="L442" s="45"/>
      <c r="M442" s="246"/>
      <c r="N442" s="247"/>
      <c r="O442" s="93"/>
      <c r="P442" s="93"/>
      <c r="Q442" s="93"/>
      <c r="R442" s="93"/>
      <c r="S442" s="93"/>
      <c r="T442" s="94"/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T442" s="18" t="s">
        <v>169</v>
      </c>
      <c r="AU442" s="18" t="s">
        <v>85</v>
      </c>
    </row>
    <row r="443" s="13" customFormat="1">
      <c r="A443" s="13"/>
      <c r="B443" s="248"/>
      <c r="C443" s="249"/>
      <c r="D443" s="243" t="s">
        <v>178</v>
      </c>
      <c r="E443" s="250" t="s">
        <v>1</v>
      </c>
      <c r="F443" s="251" t="s">
        <v>600</v>
      </c>
      <c r="G443" s="249"/>
      <c r="H443" s="252">
        <v>0.91100000000000003</v>
      </c>
      <c r="I443" s="253"/>
      <c r="J443" s="249"/>
      <c r="K443" s="249"/>
      <c r="L443" s="254"/>
      <c r="M443" s="255"/>
      <c r="N443" s="256"/>
      <c r="O443" s="256"/>
      <c r="P443" s="256"/>
      <c r="Q443" s="256"/>
      <c r="R443" s="256"/>
      <c r="S443" s="256"/>
      <c r="T443" s="257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58" t="s">
        <v>178</v>
      </c>
      <c r="AU443" s="258" t="s">
        <v>85</v>
      </c>
      <c r="AV443" s="13" t="s">
        <v>85</v>
      </c>
      <c r="AW443" s="13" t="s">
        <v>32</v>
      </c>
      <c r="AX443" s="13" t="s">
        <v>76</v>
      </c>
      <c r="AY443" s="258" t="s">
        <v>161</v>
      </c>
    </row>
    <row r="444" s="13" customFormat="1">
      <c r="A444" s="13"/>
      <c r="B444" s="248"/>
      <c r="C444" s="249"/>
      <c r="D444" s="243" t="s">
        <v>178</v>
      </c>
      <c r="E444" s="250" t="s">
        <v>1</v>
      </c>
      <c r="F444" s="251" t="s">
        <v>256</v>
      </c>
      <c r="G444" s="249"/>
      <c r="H444" s="252">
        <v>0.84399999999999997</v>
      </c>
      <c r="I444" s="253"/>
      <c r="J444" s="249"/>
      <c r="K444" s="249"/>
      <c r="L444" s="254"/>
      <c r="M444" s="255"/>
      <c r="N444" s="256"/>
      <c r="O444" s="256"/>
      <c r="P444" s="256"/>
      <c r="Q444" s="256"/>
      <c r="R444" s="256"/>
      <c r="S444" s="256"/>
      <c r="T444" s="257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58" t="s">
        <v>178</v>
      </c>
      <c r="AU444" s="258" t="s">
        <v>85</v>
      </c>
      <c r="AV444" s="13" t="s">
        <v>85</v>
      </c>
      <c r="AW444" s="13" t="s">
        <v>32</v>
      </c>
      <c r="AX444" s="13" t="s">
        <v>76</v>
      </c>
      <c r="AY444" s="258" t="s">
        <v>161</v>
      </c>
    </row>
    <row r="445" s="15" customFormat="1">
      <c r="A445" s="15"/>
      <c r="B445" s="270"/>
      <c r="C445" s="271"/>
      <c r="D445" s="243" t="s">
        <v>178</v>
      </c>
      <c r="E445" s="272" t="s">
        <v>1</v>
      </c>
      <c r="F445" s="273" t="s">
        <v>183</v>
      </c>
      <c r="G445" s="271"/>
      <c r="H445" s="274">
        <v>1.7549999999999999</v>
      </c>
      <c r="I445" s="275"/>
      <c r="J445" s="271"/>
      <c r="K445" s="271"/>
      <c r="L445" s="276"/>
      <c r="M445" s="277"/>
      <c r="N445" s="278"/>
      <c r="O445" s="278"/>
      <c r="P445" s="278"/>
      <c r="Q445" s="278"/>
      <c r="R445" s="278"/>
      <c r="S445" s="278"/>
      <c r="T445" s="279"/>
      <c r="U445" s="15"/>
      <c r="V445" s="15"/>
      <c r="W445" s="15"/>
      <c r="X445" s="15"/>
      <c r="Y445" s="15"/>
      <c r="Z445" s="15"/>
      <c r="AA445" s="15"/>
      <c r="AB445" s="15"/>
      <c r="AC445" s="15"/>
      <c r="AD445" s="15"/>
      <c r="AE445" s="15"/>
      <c r="AT445" s="280" t="s">
        <v>178</v>
      </c>
      <c r="AU445" s="280" t="s">
        <v>85</v>
      </c>
      <c r="AV445" s="15" t="s">
        <v>167</v>
      </c>
      <c r="AW445" s="15" t="s">
        <v>32</v>
      </c>
      <c r="AX445" s="15" t="s">
        <v>83</v>
      </c>
      <c r="AY445" s="280" t="s">
        <v>161</v>
      </c>
    </row>
    <row r="446" s="2" customFormat="1" ht="24.15" customHeight="1">
      <c r="A446" s="39"/>
      <c r="B446" s="40"/>
      <c r="C446" s="229" t="s">
        <v>414</v>
      </c>
      <c r="D446" s="229" t="s">
        <v>163</v>
      </c>
      <c r="E446" s="230" t="s">
        <v>601</v>
      </c>
      <c r="F446" s="231" t="s">
        <v>602</v>
      </c>
      <c r="G446" s="232" t="s">
        <v>176</v>
      </c>
      <c r="H446" s="233">
        <v>0.126</v>
      </c>
      <c r="I446" s="234"/>
      <c r="J446" s="235">
        <f>ROUND(I446*H446,2)</f>
        <v>0</v>
      </c>
      <c r="K446" s="236"/>
      <c r="L446" s="45"/>
      <c r="M446" s="237" t="s">
        <v>1</v>
      </c>
      <c r="N446" s="238" t="s">
        <v>43</v>
      </c>
      <c r="O446" s="93"/>
      <c r="P446" s="239">
        <f>O446*H446</f>
        <v>0</v>
      </c>
      <c r="Q446" s="239">
        <v>0</v>
      </c>
      <c r="R446" s="239">
        <f>Q446*H446</f>
        <v>0</v>
      </c>
      <c r="S446" s="239">
        <v>2.3999999999999999</v>
      </c>
      <c r="T446" s="240">
        <f>S446*H446</f>
        <v>0.3024</v>
      </c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R446" s="241" t="s">
        <v>167</v>
      </c>
      <c r="AT446" s="241" t="s">
        <v>163</v>
      </c>
      <c r="AU446" s="241" t="s">
        <v>85</v>
      </c>
      <c r="AY446" s="18" t="s">
        <v>161</v>
      </c>
      <c r="BE446" s="242">
        <f>IF(N446="základní",J446,0)</f>
        <v>0</v>
      </c>
      <c r="BF446" s="242">
        <f>IF(N446="snížená",J446,0)</f>
        <v>0</v>
      </c>
      <c r="BG446" s="242">
        <f>IF(N446="zákl. přenesená",J446,0)</f>
        <v>0</v>
      </c>
      <c r="BH446" s="242">
        <f>IF(N446="sníž. přenesená",J446,0)</f>
        <v>0</v>
      </c>
      <c r="BI446" s="242">
        <f>IF(N446="nulová",J446,0)</f>
        <v>0</v>
      </c>
      <c r="BJ446" s="18" t="s">
        <v>167</v>
      </c>
      <c r="BK446" s="242">
        <f>ROUND(I446*H446,2)</f>
        <v>0</v>
      </c>
      <c r="BL446" s="18" t="s">
        <v>167</v>
      </c>
      <c r="BM446" s="241" t="s">
        <v>603</v>
      </c>
    </row>
    <row r="447" s="2" customFormat="1">
      <c r="A447" s="39"/>
      <c r="B447" s="40"/>
      <c r="C447" s="41"/>
      <c r="D447" s="243" t="s">
        <v>169</v>
      </c>
      <c r="E447" s="41"/>
      <c r="F447" s="244" t="s">
        <v>602</v>
      </c>
      <c r="G447" s="41"/>
      <c r="H447" s="41"/>
      <c r="I447" s="245"/>
      <c r="J447" s="41"/>
      <c r="K447" s="41"/>
      <c r="L447" s="45"/>
      <c r="M447" s="246"/>
      <c r="N447" s="247"/>
      <c r="O447" s="93"/>
      <c r="P447" s="93"/>
      <c r="Q447" s="93"/>
      <c r="R447" s="93"/>
      <c r="S447" s="93"/>
      <c r="T447" s="94"/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T447" s="18" t="s">
        <v>169</v>
      </c>
      <c r="AU447" s="18" t="s">
        <v>85</v>
      </c>
    </row>
    <row r="448" s="13" customFormat="1">
      <c r="A448" s="13"/>
      <c r="B448" s="248"/>
      <c r="C448" s="249"/>
      <c r="D448" s="243" t="s">
        <v>178</v>
      </c>
      <c r="E448" s="250" t="s">
        <v>1</v>
      </c>
      <c r="F448" s="251" t="s">
        <v>604</v>
      </c>
      <c r="G448" s="249"/>
      <c r="H448" s="252">
        <v>0.126</v>
      </c>
      <c r="I448" s="253"/>
      <c r="J448" s="249"/>
      <c r="K448" s="249"/>
      <c r="L448" s="254"/>
      <c r="M448" s="255"/>
      <c r="N448" s="256"/>
      <c r="O448" s="256"/>
      <c r="P448" s="256"/>
      <c r="Q448" s="256"/>
      <c r="R448" s="256"/>
      <c r="S448" s="256"/>
      <c r="T448" s="257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58" t="s">
        <v>178</v>
      </c>
      <c r="AU448" s="258" t="s">
        <v>85</v>
      </c>
      <c r="AV448" s="13" t="s">
        <v>85</v>
      </c>
      <c r="AW448" s="13" t="s">
        <v>32</v>
      </c>
      <c r="AX448" s="13" t="s">
        <v>83</v>
      </c>
      <c r="AY448" s="258" t="s">
        <v>161</v>
      </c>
    </row>
    <row r="449" s="2" customFormat="1" ht="33" customHeight="1">
      <c r="A449" s="39"/>
      <c r="B449" s="40"/>
      <c r="C449" s="229" t="s">
        <v>605</v>
      </c>
      <c r="D449" s="229" t="s">
        <v>163</v>
      </c>
      <c r="E449" s="230" t="s">
        <v>606</v>
      </c>
      <c r="F449" s="231" t="s">
        <v>607</v>
      </c>
      <c r="G449" s="232" t="s">
        <v>176</v>
      </c>
      <c r="H449" s="233">
        <v>1.397</v>
      </c>
      <c r="I449" s="234"/>
      <c r="J449" s="235">
        <f>ROUND(I449*H449,2)</f>
        <v>0</v>
      </c>
      <c r="K449" s="236"/>
      <c r="L449" s="45"/>
      <c r="M449" s="237" t="s">
        <v>1</v>
      </c>
      <c r="N449" s="238" t="s">
        <v>43</v>
      </c>
      <c r="O449" s="93"/>
      <c r="P449" s="239">
        <f>O449*H449</f>
        <v>0</v>
      </c>
      <c r="Q449" s="239">
        <v>0</v>
      </c>
      <c r="R449" s="239">
        <f>Q449*H449</f>
        <v>0</v>
      </c>
      <c r="S449" s="239">
        <v>2.2000000000000002</v>
      </c>
      <c r="T449" s="240">
        <f>S449*H449</f>
        <v>3.0734000000000004</v>
      </c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R449" s="241" t="s">
        <v>167</v>
      </c>
      <c r="AT449" s="241" t="s">
        <v>163</v>
      </c>
      <c r="AU449" s="241" t="s">
        <v>85</v>
      </c>
      <c r="AY449" s="18" t="s">
        <v>161</v>
      </c>
      <c r="BE449" s="242">
        <f>IF(N449="základní",J449,0)</f>
        <v>0</v>
      </c>
      <c r="BF449" s="242">
        <f>IF(N449="snížená",J449,0)</f>
        <v>0</v>
      </c>
      <c r="BG449" s="242">
        <f>IF(N449="zákl. přenesená",J449,0)</f>
        <v>0</v>
      </c>
      <c r="BH449" s="242">
        <f>IF(N449="sníž. přenesená",J449,0)</f>
        <v>0</v>
      </c>
      <c r="BI449" s="242">
        <f>IF(N449="nulová",J449,0)</f>
        <v>0</v>
      </c>
      <c r="BJ449" s="18" t="s">
        <v>167</v>
      </c>
      <c r="BK449" s="242">
        <f>ROUND(I449*H449,2)</f>
        <v>0</v>
      </c>
      <c r="BL449" s="18" t="s">
        <v>167</v>
      </c>
      <c r="BM449" s="241" t="s">
        <v>608</v>
      </c>
    </row>
    <row r="450" s="2" customFormat="1">
      <c r="A450" s="39"/>
      <c r="B450" s="40"/>
      <c r="C450" s="41"/>
      <c r="D450" s="243" t="s">
        <v>169</v>
      </c>
      <c r="E450" s="41"/>
      <c r="F450" s="244" t="s">
        <v>607</v>
      </c>
      <c r="G450" s="41"/>
      <c r="H450" s="41"/>
      <c r="I450" s="245"/>
      <c r="J450" s="41"/>
      <c r="K450" s="41"/>
      <c r="L450" s="45"/>
      <c r="M450" s="246"/>
      <c r="N450" s="247"/>
      <c r="O450" s="93"/>
      <c r="P450" s="93"/>
      <c r="Q450" s="93"/>
      <c r="R450" s="93"/>
      <c r="S450" s="93"/>
      <c r="T450" s="94"/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T450" s="18" t="s">
        <v>169</v>
      </c>
      <c r="AU450" s="18" t="s">
        <v>85</v>
      </c>
    </row>
    <row r="451" s="13" customFormat="1">
      <c r="A451" s="13"/>
      <c r="B451" s="248"/>
      <c r="C451" s="249"/>
      <c r="D451" s="243" t="s">
        <v>178</v>
      </c>
      <c r="E451" s="250" t="s">
        <v>1</v>
      </c>
      <c r="F451" s="251" t="s">
        <v>609</v>
      </c>
      <c r="G451" s="249"/>
      <c r="H451" s="252">
        <v>1.397</v>
      </c>
      <c r="I451" s="253"/>
      <c r="J451" s="249"/>
      <c r="K451" s="249"/>
      <c r="L451" s="254"/>
      <c r="M451" s="255"/>
      <c r="N451" s="256"/>
      <c r="O451" s="256"/>
      <c r="P451" s="256"/>
      <c r="Q451" s="256"/>
      <c r="R451" s="256"/>
      <c r="S451" s="256"/>
      <c r="T451" s="257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58" t="s">
        <v>178</v>
      </c>
      <c r="AU451" s="258" t="s">
        <v>85</v>
      </c>
      <c r="AV451" s="13" t="s">
        <v>85</v>
      </c>
      <c r="AW451" s="13" t="s">
        <v>32</v>
      </c>
      <c r="AX451" s="13" t="s">
        <v>83</v>
      </c>
      <c r="AY451" s="258" t="s">
        <v>161</v>
      </c>
    </row>
    <row r="452" s="2" customFormat="1" ht="33" customHeight="1">
      <c r="A452" s="39"/>
      <c r="B452" s="40"/>
      <c r="C452" s="229" t="s">
        <v>610</v>
      </c>
      <c r="D452" s="229" t="s">
        <v>163</v>
      </c>
      <c r="E452" s="230" t="s">
        <v>611</v>
      </c>
      <c r="F452" s="231" t="s">
        <v>612</v>
      </c>
      <c r="G452" s="232" t="s">
        <v>176</v>
      </c>
      <c r="H452" s="233">
        <v>4.1900000000000004</v>
      </c>
      <c r="I452" s="234"/>
      <c r="J452" s="235">
        <f>ROUND(I452*H452,2)</f>
        <v>0</v>
      </c>
      <c r="K452" s="236"/>
      <c r="L452" s="45"/>
      <c r="M452" s="237" t="s">
        <v>1</v>
      </c>
      <c r="N452" s="238" t="s">
        <v>43</v>
      </c>
      <c r="O452" s="93"/>
      <c r="P452" s="239">
        <f>O452*H452</f>
        <v>0</v>
      </c>
      <c r="Q452" s="239">
        <v>0</v>
      </c>
      <c r="R452" s="239">
        <f>Q452*H452</f>
        <v>0</v>
      </c>
      <c r="S452" s="239">
        <v>2.2000000000000002</v>
      </c>
      <c r="T452" s="240">
        <f>S452*H452</f>
        <v>9.2180000000000017</v>
      </c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R452" s="241" t="s">
        <v>167</v>
      </c>
      <c r="AT452" s="241" t="s">
        <v>163</v>
      </c>
      <c r="AU452" s="241" t="s">
        <v>85</v>
      </c>
      <c r="AY452" s="18" t="s">
        <v>161</v>
      </c>
      <c r="BE452" s="242">
        <f>IF(N452="základní",J452,0)</f>
        <v>0</v>
      </c>
      <c r="BF452" s="242">
        <f>IF(N452="snížená",J452,0)</f>
        <v>0</v>
      </c>
      <c r="BG452" s="242">
        <f>IF(N452="zákl. přenesená",J452,0)</f>
        <v>0</v>
      </c>
      <c r="BH452" s="242">
        <f>IF(N452="sníž. přenesená",J452,0)</f>
        <v>0</v>
      </c>
      <c r="BI452" s="242">
        <f>IF(N452="nulová",J452,0)</f>
        <v>0</v>
      </c>
      <c r="BJ452" s="18" t="s">
        <v>167</v>
      </c>
      <c r="BK452" s="242">
        <f>ROUND(I452*H452,2)</f>
        <v>0</v>
      </c>
      <c r="BL452" s="18" t="s">
        <v>167</v>
      </c>
      <c r="BM452" s="241" t="s">
        <v>613</v>
      </c>
    </row>
    <row r="453" s="2" customFormat="1">
      <c r="A453" s="39"/>
      <c r="B453" s="40"/>
      <c r="C453" s="41"/>
      <c r="D453" s="243" t="s">
        <v>169</v>
      </c>
      <c r="E453" s="41"/>
      <c r="F453" s="244" t="s">
        <v>612</v>
      </c>
      <c r="G453" s="41"/>
      <c r="H453" s="41"/>
      <c r="I453" s="245"/>
      <c r="J453" s="41"/>
      <c r="K453" s="41"/>
      <c r="L453" s="45"/>
      <c r="M453" s="246"/>
      <c r="N453" s="247"/>
      <c r="O453" s="93"/>
      <c r="P453" s="93"/>
      <c r="Q453" s="93"/>
      <c r="R453" s="93"/>
      <c r="S453" s="93"/>
      <c r="T453" s="94"/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T453" s="18" t="s">
        <v>169</v>
      </c>
      <c r="AU453" s="18" t="s">
        <v>85</v>
      </c>
    </row>
    <row r="454" s="13" customFormat="1">
      <c r="A454" s="13"/>
      <c r="B454" s="248"/>
      <c r="C454" s="249"/>
      <c r="D454" s="243" t="s">
        <v>178</v>
      </c>
      <c r="E454" s="250" t="s">
        <v>1</v>
      </c>
      <c r="F454" s="251" t="s">
        <v>614</v>
      </c>
      <c r="G454" s="249"/>
      <c r="H454" s="252">
        <v>4.1900000000000004</v>
      </c>
      <c r="I454" s="253"/>
      <c r="J454" s="249"/>
      <c r="K454" s="249"/>
      <c r="L454" s="254"/>
      <c r="M454" s="255"/>
      <c r="N454" s="256"/>
      <c r="O454" s="256"/>
      <c r="P454" s="256"/>
      <c r="Q454" s="256"/>
      <c r="R454" s="256"/>
      <c r="S454" s="256"/>
      <c r="T454" s="257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58" t="s">
        <v>178</v>
      </c>
      <c r="AU454" s="258" t="s">
        <v>85</v>
      </c>
      <c r="AV454" s="13" t="s">
        <v>85</v>
      </c>
      <c r="AW454" s="13" t="s">
        <v>32</v>
      </c>
      <c r="AX454" s="13" t="s">
        <v>83</v>
      </c>
      <c r="AY454" s="258" t="s">
        <v>161</v>
      </c>
    </row>
    <row r="455" s="2" customFormat="1" ht="24.15" customHeight="1">
      <c r="A455" s="39"/>
      <c r="B455" s="40"/>
      <c r="C455" s="229" t="s">
        <v>615</v>
      </c>
      <c r="D455" s="229" t="s">
        <v>163</v>
      </c>
      <c r="E455" s="230" t="s">
        <v>616</v>
      </c>
      <c r="F455" s="231" t="s">
        <v>617</v>
      </c>
      <c r="G455" s="232" t="s">
        <v>176</v>
      </c>
      <c r="H455" s="233">
        <v>2.9889999999999999</v>
      </c>
      <c r="I455" s="234"/>
      <c r="J455" s="235">
        <f>ROUND(I455*H455,2)</f>
        <v>0</v>
      </c>
      <c r="K455" s="236"/>
      <c r="L455" s="45"/>
      <c r="M455" s="237" t="s">
        <v>1</v>
      </c>
      <c r="N455" s="238" t="s">
        <v>43</v>
      </c>
      <c r="O455" s="93"/>
      <c r="P455" s="239">
        <f>O455*H455</f>
        <v>0</v>
      </c>
      <c r="Q455" s="239">
        <v>0</v>
      </c>
      <c r="R455" s="239">
        <f>Q455*H455</f>
        <v>0</v>
      </c>
      <c r="S455" s="239">
        <v>1.3999999999999999</v>
      </c>
      <c r="T455" s="240">
        <f>S455*H455</f>
        <v>4.1845999999999997</v>
      </c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241" t="s">
        <v>167</v>
      </c>
      <c r="AT455" s="241" t="s">
        <v>163</v>
      </c>
      <c r="AU455" s="241" t="s">
        <v>85</v>
      </c>
      <c r="AY455" s="18" t="s">
        <v>161</v>
      </c>
      <c r="BE455" s="242">
        <f>IF(N455="základní",J455,0)</f>
        <v>0</v>
      </c>
      <c r="BF455" s="242">
        <f>IF(N455="snížená",J455,0)</f>
        <v>0</v>
      </c>
      <c r="BG455" s="242">
        <f>IF(N455="zákl. přenesená",J455,0)</f>
        <v>0</v>
      </c>
      <c r="BH455" s="242">
        <f>IF(N455="sníž. přenesená",J455,0)</f>
        <v>0</v>
      </c>
      <c r="BI455" s="242">
        <f>IF(N455="nulová",J455,0)</f>
        <v>0</v>
      </c>
      <c r="BJ455" s="18" t="s">
        <v>167</v>
      </c>
      <c r="BK455" s="242">
        <f>ROUND(I455*H455,2)</f>
        <v>0</v>
      </c>
      <c r="BL455" s="18" t="s">
        <v>167</v>
      </c>
      <c r="BM455" s="241" t="s">
        <v>618</v>
      </c>
    </row>
    <row r="456" s="2" customFormat="1">
      <c r="A456" s="39"/>
      <c r="B456" s="40"/>
      <c r="C456" s="41"/>
      <c r="D456" s="243" t="s">
        <v>169</v>
      </c>
      <c r="E456" s="41"/>
      <c r="F456" s="244" t="s">
        <v>617</v>
      </c>
      <c r="G456" s="41"/>
      <c r="H456" s="41"/>
      <c r="I456" s="245"/>
      <c r="J456" s="41"/>
      <c r="K456" s="41"/>
      <c r="L456" s="45"/>
      <c r="M456" s="246"/>
      <c r="N456" s="247"/>
      <c r="O456" s="93"/>
      <c r="P456" s="93"/>
      <c r="Q456" s="93"/>
      <c r="R456" s="93"/>
      <c r="S456" s="93"/>
      <c r="T456" s="94"/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T456" s="18" t="s">
        <v>169</v>
      </c>
      <c r="AU456" s="18" t="s">
        <v>85</v>
      </c>
    </row>
    <row r="457" s="13" customFormat="1">
      <c r="A457" s="13"/>
      <c r="B457" s="248"/>
      <c r="C457" s="249"/>
      <c r="D457" s="243" t="s">
        <v>178</v>
      </c>
      <c r="E457" s="250" t="s">
        <v>1</v>
      </c>
      <c r="F457" s="251" t="s">
        <v>619</v>
      </c>
      <c r="G457" s="249"/>
      <c r="H457" s="252">
        <v>2.9889999999999999</v>
      </c>
      <c r="I457" s="253"/>
      <c r="J457" s="249"/>
      <c r="K457" s="249"/>
      <c r="L457" s="254"/>
      <c r="M457" s="255"/>
      <c r="N457" s="256"/>
      <c r="O457" s="256"/>
      <c r="P457" s="256"/>
      <c r="Q457" s="256"/>
      <c r="R457" s="256"/>
      <c r="S457" s="256"/>
      <c r="T457" s="257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58" t="s">
        <v>178</v>
      </c>
      <c r="AU457" s="258" t="s">
        <v>85</v>
      </c>
      <c r="AV457" s="13" t="s">
        <v>85</v>
      </c>
      <c r="AW457" s="13" t="s">
        <v>32</v>
      </c>
      <c r="AX457" s="13" t="s">
        <v>83</v>
      </c>
      <c r="AY457" s="258" t="s">
        <v>161</v>
      </c>
    </row>
    <row r="458" s="2" customFormat="1" ht="24.15" customHeight="1">
      <c r="A458" s="39"/>
      <c r="B458" s="40"/>
      <c r="C458" s="229" t="s">
        <v>620</v>
      </c>
      <c r="D458" s="229" t="s">
        <v>163</v>
      </c>
      <c r="E458" s="230" t="s">
        <v>621</v>
      </c>
      <c r="F458" s="231" t="s">
        <v>622</v>
      </c>
      <c r="G458" s="232" t="s">
        <v>260</v>
      </c>
      <c r="H458" s="233">
        <v>2.9929999999999999</v>
      </c>
      <c r="I458" s="234"/>
      <c r="J458" s="235">
        <f>ROUND(I458*H458,2)</f>
        <v>0</v>
      </c>
      <c r="K458" s="236"/>
      <c r="L458" s="45"/>
      <c r="M458" s="237" t="s">
        <v>1</v>
      </c>
      <c r="N458" s="238" t="s">
        <v>43</v>
      </c>
      <c r="O458" s="93"/>
      <c r="P458" s="239">
        <f>O458*H458</f>
        <v>0</v>
      </c>
      <c r="Q458" s="239">
        <v>0</v>
      </c>
      <c r="R458" s="239">
        <f>Q458*H458</f>
        <v>0</v>
      </c>
      <c r="S458" s="239">
        <v>0.055</v>
      </c>
      <c r="T458" s="240">
        <f>S458*H458</f>
        <v>0.16461499999999998</v>
      </c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241" t="s">
        <v>167</v>
      </c>
      <c r="AT458" s="241" t="s">
        <v>163</v>
      </c>
      <c r="AU458" s="241" t="s">
        <v>85</v>
      </c>
      <c r="AY458" s="18" t="s">
        <v>161</v>
      </c>
      <c r="BE458" s="242">
        <f>IF(N458="základní",J458,0)</f>
        <v>0</v>
      </c>
      <c r="BF458" s="242">
        <f>IF(N458="snížená",J458,0)</f>
        <v>0</v>
      </c>
      <c r="BG458" s="242">
        <f>IF(N458="zákl. přenesená",J458,0)</f>
        <v>0</v>
      </c>
      <c r="BH458" s="242">
        <f>IF(N458="sníž. přenesená",J458,0)</f>
        <v>0</v>
      </c>
      <c r="BI458" s="242">
        <f>IF(N458="nulová",J458,0)</f>
        <v>0</v>
      </c>
      <c r="BJ458" s="18" t="s">
        <v>167</v>
      </c>
      <c r="BK458" s="242">
        <f>ROUND(I458*H458,2)</f>
        <v>0</v>
      </c>
      <c r="BL458" s="18" t="s">
        <v>167</v>
      </c>
      <c r="BM458" s="241" t="s">
        <v>623</v>
      </c>
    </row>
    <row r="459" s="2" customFormat="1">
      <c r="A459" s="39"/>
      <c r="B459" s="40"/>
      <c r="C459" s="41"/>
      <c r="D459" s="243" t="s">
        <v>169</v>
      </c>
      <c r="E459" s="41"/>
      <c r="F459" s="244" t="s">
        <v>622</v>
      </c>
      <c r="G459" s="41"/>
      <c r="H459" s="41"/>
      <c r="I459" s="245"/>
      <c r="J459" s="41"/>
      <c r="K459" s="41"/>
      <c r="L459" s="45"/>
      <c r="M459" s="246"/>
      <c r="N459" s="247"/>
      <c r="O459" s="93"/>
      <c r="P459" s="93"/>
      <c r="Q459" s="93"/>
      <c r="R459" s="93"/>
      <c r="S459" s="93"/>
      <c r="T459" s="94"/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T459" s="18" t="s">
        <v>169</v>
      </c>
      <c r="AU459" s="18" t="s">
        <v>85</v>
      </c>
    </row>
    <row r="460" s="13" customFormat="1">
      <c r="A460" s="13"/>
      <c r="B460" s="248"/>
      <c r="C460" s="249"/>
      <c r="D460" s="243" t="s">
        <v>178</v>
      </c>
      <c r="E460" s="250" t="s">
        <v>1</v>
      </c>
      <c r="F460" s="251" t="s">
        <v>624</v>
      </c>
      <c r="G460" s="249"/>
      <c r="H460" s="252">
        <v>2.9929999999999999</v>
      </c>
      <c r="I460" s="253"/>
      <c r="J460" s="249"/>
      <c r="K460" s="249"/>
      <c r="L460" s="254"/>
      <c r="M460" s="255"/>
      <c r="N460" s="256"/>
      <c r="O460" s="256"/>
      <c r="P460" s="256"/>
      <c r="Q460" s="256"/>
      <c r="R460" s="256"/>
      <c r="S460" s="256"/>
      <c r="T460" s="257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58" t="s">
        <v>178</v>
      </c>
      <c r="AU460" s="258" t="s">
        <v>85</v>
      </c>
      <c r="AV460" s="13" t="s">
        <v>85</v>
      </c>
      <c r="AW460" s="13" t="s">
        <v>32</v>
      </c>
      <c r="AX460" s="13" t="s">
        <v>83</v>
      </c>
      <c r="AY460" s="258" t="s">
        <v>161</v>
      </c>
    </row>
    <row r="461" s="2" customFormat="1" ht="21.75" customHeight="1">
      <c r="A461" s="39"/>
      <c r="B461" s="40"/>
      <c r="C461" s="229" t="s">
        <v>625</v>
      </c>
      <c r="D461" s="229" t="s">
        <v>163</v>
      </c>
      <c r="E461" s="230" t="s">
        <v>626</v>
      </c>
      <c r="F461" s="231" t="s">
        <v>627</v>
      </c>
      <c r="G461" s="232" t="s">
        <v>260</v>
      </c>
      <c r="H461" s="233">
        <v>9.6120000000000001</v>
      </c>
      <c r="I461" s="234"/>
      <c r="J461" s="235">
        <f>ROUND(I461*H461,2)</f>
        <v>0</v>
      </c>
      <c r="K461" s="236"/>
      <c r="L461" s="45"/>
      <c r="M461" s="237" t="s">
        <v>1</v>
      </c>
      <c r="N461" s="238" t="s">
        <v>43</v>
      </c>
      <c r="O461" s="93"/>
      <c r="P461" s="239">
        <f>O461*H461</f>
        <v>0</v>
      </c>
      <c r="Q461" s="239">
        <v>0</v>
      </c>
      <c r="R461" s="239">
        <f>Q461*H461</f>
        <v>0</v>
      </c>
      <c r="S461" s="239">
        <v>0.087999999999999995</v>
      </c>
      <c r="T461" s="240">
        <f>S461*H461</f>
        <v>0.84585599999999994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241" t="s">
        <v>167</v>
      </c>
      <c r="AT461" s="241" t="s">
        <v>163</v>
      </c>
      <c r="AU461" s="241" t="s">
        <v>85</v>
      </c>
      <c r="AY461" s="18" t="s">
        <v>161</v>
      </c>
      <c r="BE461" s="242">
        <f>IF(N461="základní",J461,0)</f>
        <v>0</v>
      </c>
      <c r="BF461" s="242">
        <f>IF(N461="snížená",J461,0)</f>
        <v>0</v>
      </c>
      <c r="BG461" s="242">
        <f>IF(N461="zákl. přenesená",J461,0)</f>
        <v>0</v>
      </c>
      <c r="BH461" s="242">
        <f>IF(N461="sníž. přenesená",J461,0)</f>
        <v>0</v>
      </c>
      <c r="BI461" s="242">
        <f>IF(N461="nulová",J461,0)</f>
        <v>0</v>
      </c>
      <c r="BJ461" s="18" t="s">
        <v>167</v>
      </c>
      <c r="BK461" s="242">
        <f>ROUND(I461*H461,2)</f>
        <v>0</v>
      </c>
      <c r="BL461" s="18" t="s">
        <v>167</v>
      </c>
      <c r="BM461" s="241" t="s">
        <v>628</v>
      </c>
    </row>
    <row r="462" s="2" customFormat="1">
      <c r="A462" s="39"/>
      <c r="B462" s="40"/>
      <c r="C462" s="41"/>
      <c r="D462" s="243" t="s">
        <v>169</v>
      </c>
      <c r="E462" s="41"/>
      <c r="F462" s="244" t="s">
        <v>627</v>
      </c>
      <c r="G462" s="41"/>
      <c r="H462" s="41"/>
      <c r="I462" s="245"/>
      <c r="J462" s="41"/>
      <c r="K462" s="41"/>
      <c r="L462" s="45"/>
      <c r="M462" s="246"/>
      <c r="N462" s="247"/>
      <c r="O462" s="93"/>
      <c r="P462" s="93"/>
      <c r="Q462" s="93"/>
      <c r="R462" s="93"/>
      <c r="S462" s="93"/>
      <c r="T462" s="94"/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T462" s="18" t="s">
        <v>169</v>
      </c>
      <c r="AU462" s="18" t="s">
        <v>85</v>
      </c>
    </row>
    <row r="463" s="13" customFormat="1">
      <c r="A463" s="13"/>
      <c r="B463" s="248"/>
      <c r="C463" s="249"/>
      <c r="D463" s="243" t="s">
        <v>178</v>
      </c>
      <c r="E463" s="250" t="s">
        <v>1</v>
      </c>
      <c r="F463" s="251" t="s">
        <v>629</v>
      </c>
      <c r="G463" s="249"/>
      <c r="H463" s="252">
        <v>9.6120000000000001</v>
      </c>
      <c r="I463" s="253"/>
      <c r="J463" s="249"/>
      <c r="K463" s="249"/>
      <c r="L463" s="254"/>
      <c r="M463" s="255"/>
      <c r="N463" s="256"/>
      <c r="O463" s="256"/>
      <c r="P463" s="256"/>
      <c r="Q463" s="256"/>
      <c r="R463" s="256"/>
      <c r="S463" s="256"/>
      <c r="T463" s="257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58" t="s">
        <v>178</v>
      </c>
      <c r="AU463" s="258" t="s">
        <v>85</v>
      </c>
      <c r="AV463" s="13" t="s">
        <v>85</v>
      </c>
      <c r="AW463" s="13" t="s">
        <v>32</v>
      </c>
      <c r="AX463" s="13" t="s">
        <v>83</v>
      </c>
      <c r="AY463" s="258" t="s">
        <v>161</v>
      </c>
    </row>
    <row r="464" s="2" customFormat="1" ht="21.75" customHeight="1">
      <c r="A464" s="39"/>
      <c r="B464" s="40"/>
      <c r="C464" s="229" t="s">
        <v>630</v>
      </c>
      <c r="D464" s="229" t="s">
        <v>163</v>
      </c>
      <c r="E464" s="230" t="s">
        <v>631</v>
      </c>
      <c r="F464" s="231" t="s">
        <v>632</v>
      </c>
      <c r="G464" s="232" t="s">
        <v>260</v>
      </c>
      <c r="H464" s="233">
        <v>2.1619999999999999</v>
      </c>
      <c r="I464" s="234"/>
      <c r="J464" s="235">
        <f>ROUND(I464*H464,2)</f>
        <v>0</v>
      </c>
      <c r="K464" s="236"/>
      <c r="L464" s="45"/>
      <c r="M464" s="237" t="s">
        <v>1</v>
      </c>
      <c r="N464" s="238" t="s">
        <v>43</v>
      </c>
      <c r="O464" s="93"/>
      <c r="P464" s="239">
        <f>O464*H464</f>
        <v>0</v>
      </c>
      <c r="Q464" s="239">
        <v>0</v>
      </c>
      <c r="R464" s="239">
        <f>Q464*H464</f>
        <v>0</v>
      </c>
      <c r="S464" s="239">
        <v>0.067000000000000004</v>
      </c>
      <c r="T464" s="240">
        <f>S464*H464</f>
        <v>0.14485400000000001</v>
      </c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R464" s="241" t="s">
        <v>167</v>
      </c>
      <c r="AT464" s="241" t="s">
        <v>163</v>
      </c>
      <c r="AU464" s="241" t="s">
        <v>85</v>
      </c>
      <c r="AY464" s="18" t="s">
        <v>161</v>
      </c>
      <c r="BE464" s="242">
        <f>IF(N464="základní",J464,0)</f>
        <v>0</v>
      </c>
      <c r="BF464" s="242">
        <f>IF(N464="snížená",J464,0)</f>
        <v>0</v>
      </c>
      <c r="BG464" s="242">
        <f>IF(N464="zákl. přenesená",J464,0)</f>
        <v>0</v>
      </c>
      <c r="BH464" s="242">
        <f>IF(N464="sníž. přenesená",J464,0)</f>
        <v>0</v>
      </c>
      <c r="BI464" s="242">
        <f>IF(N464="nulová",J464,0)</f>
        <v>0</v>
      </c>
      <c r="BJ464" s="18" t="s">
        <v>167</v>
      </c>
      <c r="BK464" s="242">
        <f>ROUND(I464*H464,2)</f>
        <v>0</v>
      </c>
      <c r="BL464" s="18" t="s">
        <v>167</v>
      </c>
      <c r="BM464" s="241" t="s">
        <v>633</v>
      </c>
    </row>
    <row r="465" s="2" customFormat="1">
      <c r="A465" s="39"/>
      <c r="B465" s="40"/>
      <c r="C465" s="41"/>
      <c r="D465" s="243" t="s">
        <v>169</v>
      </c>
      <c r="E465" s="41"/>
      <c r="F465" s="244" t="s">
        <v>632</v>
      </c>
      <c r="G465" s="41"/>
      <c r="H465" s="41"/>
      <c r="I465" s="245"/>
      <c r="J465" s="41"/>
      <c r="K465" s="41"/>
      <c r="L465" s="45"/>
      <c r="M465" s="246"/>
      <c r="N465" s="247"/>
      <c r="O465" s="93"/>
      <c r="P465" s="93"/>
      <c r="Q465" s="93"/>
      <c r="R465" s="93"/>
      <c r="S465" s="93"/>
      <c r="T465" s="94"/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T465" s="18" t="s">
        <v>169</v>
      </c>
      <c r="AU465" s="18" t="s">
        <v>85</v>
      </c>
    </row>
    <row r="466" s="13" customFormat="1">
      <c r="A466" s="13"/>
      <c r="B466" s="248"/>
      <c r="C466" s="249"/>
      <c r="D466" s="243" t="s">
        <v>178</v>
      </c>
      <c r="E466" s="250" t="s">
        <v>1</v>
      </c>
      <c r="F466" s="251" t="s">
        <v>634</v>
      </c>
      <c r="G466" s="249"/>
      <c r="H466" s="252">
        <v>2.1619999999999999</v>
      </c>
      <c r="I466" s="253"/>
      <c r="J466" s="249"/>
      <c r="K466" s="249"/>
      <c r="L466" s="254"/>
      <c r="M466" s="255"/>
      <c r="N466" s="256"/>
      <c r="O466" s="256"/>
      <c r="P466" s="256"/>
      <c r="Q466" s="256"/>
      <c r="R466" s="256"/>
      <c r="S466" s="256"/>
      <c r="T466" s="257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58" t="s">
        <v>178</v>
      </c>
      <c r="AU466" s="258" t="s">
        <v>85</v>
      </c>
      <c r="AV466" s="13" t="s">
        <v>85</v>
      </c>
      <c r="AW466" s="13" t="s">
        <v>32</v>
      </c>
      <c r="AX466" s="13" t="s">
        <v>83</v>
      </c>
      <c r="AY466" s="258" t="s">
        <v>161</v>
      </c>
    </row>
    <row r="467" s="2" customFormat="1" ht="24.15" customHeight="1">
      <c r="A467" s="39"/>
      <c r="B467" s="40"/>
      <c r="C467" s="229" t="s">
        <v>635</v>
      </c>
      <c r="D467" s="229" t="s">
        <v>163</v>
      </c>
      <c r="E467" s="230" t="s">
        <v>636</v>
      </c>
      <c r="F467" s="231" t="s">
        <v>637</v>
      </c>
      <c r="G467" s="232" t="s">
        <v>260</v>
      </c>
      <c r="H467" s="233">
        <v>0.33800000000000002</v>
      </c>
      <c r="I467" s="234"/>
      <c r="J467" s="235">
        <f>ROUND(I467*H467,2)</f>
        <v>0</v>
      </c>
      <c r="K467" s="236"/>
      <c r="L467" s="45"/>
      <c r="M467" s="237" t="s">
        <v>1</v>
      </c>
      <c r="N467" s="238" t="s">
        <v>43</v>
      </c>
      <c r="O467" s="93"/>
      <c r="P467" s="239">
        <f>O467*H467</f>
        <v>0</v>
      </c>
      <c r="Q467" s="239">
        <v>0</v>
      </c>
      <c r="R467" s="239">
        <f>Q467*H467</f>
        <v>0</v>
      </c>
      <c r="S467" s="239">
        <v>0.065000000000000002</v>
      </c>
      <c r="T467" s="240">
        <f>S467*H467</f>
        <v>0.021970000000000003</v>
      </c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R467" s="241" t="s">
        <v>167</v>
      </c>
      <c r="AT467" s="241" t="s">
        <v>163</v>
      </c>
      <c r="AU467" s="241" t="s">
        <v>85</v>
      </c>
      <c r="AY467" s="18" t="s">
        <v>161</v>
      </c>
      <c r="BE467" s="242">
        <f>IF(N467="základní",J467,0)</f>
        <v>0</v>
      </c>
      <c r="BF467" s="242">
        <f>IF(N467="snížená",J467,0)</f>
        <v>0</v>
      </c>
      <c r="BG467" s="242">
        <f>IF(N467="zákl. přenesená",J467,0)</f>
        <v>0</v>
      </c>
      <c r="BH467" s="242">
        <f>IF(N467="sníž. přenesená",J467,0)</f>
        <v>0</v>
      </c>
      <c r="BI467" s="242">
        <f>IF(N467="nulová",J467,0)</f>
        <v>0</v>
      </c>
      <c r="BJ467" s="18" t="s">
        <v>167</v>
      </c>
      <c r="BK467" s="242">
        <f>ROUND(I467*H467,2)</f>
        <v>0</v>
      </c>
      <c r="BL467" s="18" t="s">
        <v>167</v>
      </c>
      <c r="BM467" s="241" t="s">
        <v>638</v>
      </c>
    </row>
    <row r="468" s="2" customFormat="1">
      <c r="A468" s="39"/>
      <c r="B468" s="40"/>
      <c r="C468" s="41"/>
      <c r="D468" s="243" t="s">
        <v>169</v>
      </c>
      <c r="E468" s="41"/>
      <c r="F468" s="244" t="s">
        <v>637</v>
      </c>
      <c r="G468" s="41"/>
      <c r="H468" s="41"/>
      <c r="I468" s="245"/>
      <c r="J468" s="41"/>
      <c r="K468" s="41"/>
      <c r="L468" s="45"/>
      <c r="M468" s="246"/>
      <c r="N468" s="247"/>
      <c r="O468" s="93"/>
      <c r="P468" s="93"/>
      <c r="Q468" s="93"/>
      <c r="R468" s="93"/>
      <c r="S468" s="93"/>
      <c r="T468" s="94"/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T468" s="18" t="s">
        <v>169</v>
      </c>
      <c r="AU468" s="18" t="s">
        <v>85</v>
      </c>
    </row>
    <row r="469" s="13" customFormat="1">
      <c r="A469" s="13"/>
      <c r="B469" s="248"/>
      <c r="C469" s="249"/>
      <c r="D469" s="243" t="s">
        <v>178</v>
      </c>
      <c r="E469" s="250" t="s">
        <v>1</v>
      </c>
      <c r="F469" s="251" t="s">
        <v>639</v>
      </c>
      <c r="G469" s="249"/>
      <c r="H469" s="252">
        <v>0.33800000000000002</v>
      </c>
      <c r="I469" s="253"/>
      <c r="J469" s="249"/>
      <c r="K469" s="249"/>
      <c r="L469" s="254"/>
      <c r="M469" s="255"/>
      <c r="N469" s="256"/>
      <c r="O469" s="256"/>
      <c r="P469" s="256"/>
      <c r="Q469" s="256"/>
      <c r="R469" s="256"/>
      <c r="S469" s="256"/>
      <c r="T469" s="257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58" t="s">
        <v>178</v>
      </c>
      <c r="AU469" s="258" t="s">
        <v>85</v>
      </c>
      <c r="AV469" s="13" t="s">
        <v>85</v>
      </c>
      <c r="AW469" s="13" t="s">
        <v>32</v>
      </c>
      <c r="AX469" s="13" t="s">
        <v>83</v>
      </c>
      <c r="AY469" s="258" t="s">
        <v>161</v>
      </c>
    </row>
    <row r="470" s="2" customFormat="1" ht="21.75" customHeight="1">
      <c r="A470" s="39"/>
      <c r="B470" s="40"/>
      <c r="C470" s="229" t="s">
        <v>640</v>
      </c>
      <c r="D470" s="229" t="s">
        <v>163</v>
      </c>
      <c r="E470" s="230" t="s">
        <v>641</v>
      </c>
      <c r="F470" s="231" t="s">
        <v>642</v>
      </c>
      <c r="G470" s="232" t="s">
        <v>260</v>
      </c>
      <c r="H470" s="233">
        <v>5.5999999999999996</v>
      </c>
      <c r="I470" s="234"/>
      <c r="J470" s="235">
        <f>ROUND(I470*H470,2)</f>
        <v>0</v>
      </c>
      <c r="K470" s="236"/>
      <c r="L470" s="45"/>
      <c r="M470" s="237" t="s">
        <v>1</v>
      </c>
      <c r="N470" s="238" t="s">
        <v>43</v>
      </c>
      <c r="O470" s="93"/>
      <c r="P470" s="239">
        <f>O470*H470</f>
        <v>0</v>
      </c>
      <c r="Q470" s="239">
        <v>0</v>
      </c>
      <c r="R470" s="239">
        <f>Q470*H470</f>
        <v>0</v>
      </c>
      <c r="S470" s="239">
        <v>0.075999999999999998</v>
      </c>
      <c r="T470" s="240">
        <f>S470*H470</f>
        <v>0.42559999999999998</v>
      </c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R470" s="241" t="s">
        <v>167</v>
      </c>
      <c r="AT470" s="241" t="s">
        <v>163</v>
      </c>
      <c r="AU470" s="241" t="s">
        <v>85</v>
      </c>
      <c r="AY470" s="18" t="s">
        <v>161</v>
      </c>
      <c r="BE470" s="242">
        <f>IF(N470="základní",J470,0)</f>
        <v>0</v>
      </c>
      <c r="BF470" s="242">
        <f>IF(N470="snížená",J470,0)</f>
        <v>0</v>
      </c>
      <c r="BG470" s="242">
        <f>IF(N470="zákl. přenesená",J470,0)</f>
        <v>0</v>
      </c>
      <c r="BH470" s="242">
        <f>IF(N470="sníž. přenesená",J470,0)</f>
        <v>0</v>
      </c>
      <c r="BI470" s="242">
        <f>IF(N470="nulová",J470,0)</f>
        <v>0</v>
      </c>
      <c r="BJ470" s="18" t="s">
        <v>167</v>
      </c>
      <c r="BK470" s="242">
        <f>ROUND(I470*H470,2)</f>
        <v>0</v>
      </c>
      <c r="BL470" s="18" t="s">
        <v>167</v>
      </c>
      <c r="BM470" s="241" t="s">
        <v>643</v>
      </c>
    </row>
    <row r="471" s="2" customFormat="1">
      <c r="A471" s="39"/>
      <c r="B471" s="40"/>
      <c r="C471" s="41"/>
      <c r="D471" s="243" t="s">
        <v>169</v>
      </c>
      <c r="E471" s="41"/>
      <c r="F471" s="244" t="s">
        <v>642</v>
      </c>
      <c r="G471" s="41"/>
      <c r="H471" s="41"/>
      <c r="I471" s="245"/>
      <c r="J471" s="41"/>
      <c r="K471" s="41"/>
      <c r="L471" s="45"/>
      <c r="M471" s="246"/>
      <c r="N471" s="247"/>
      <c r="O471" s="93"/>
      <c r="P471" s="93"/>
      <c r="Q471" s="93"/>
      <c r="R471" s="93"/>
      <c r="S471" s="93"/>
      <c r="T471" s="94"/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T471" s="18" t="s">
        <v>169</v>
      </c>
      <c r="AU471" s="18" t="s">
        <v>85</v>
      </c>
    </row>
    <row r="472" s="13" customFormat="1">
      <c r="A472" s="13"/>
      <c r="B472" s="248"/>
      <c r="C472" s="249"/>
      <c r="D472" s="243" t="s">
        <v>178</v>
      </c>
      <c r="E472" s="250" t="s">
        <v>1</v>
      </c>
      <c r="F472" s="251" t="s">
        <v>644</v>
      </c>
      <c r="G472" s="249"/>
      <c r="H472" s="252">
        <v>5.5999999999999996</v>
      </c>
      <c r="I472" s="253"/>
      <c r="J472" s="249"/>
      <c r="K472" s="249"/>
      <c r="L472" s="254"/>
      <c r="M472" s="255"/>
      <c r="N472" s="256"/>
      <c r="O472" s="256"/>
      <c r="P472" s="256"/>
      <c r="Q472" s="256"/>
      <c r="R472" s="256"/>
      <c r="S472" s="256"/>
      <c r="T472" s="257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58" t="s">
        <v>178</v>
      </c>
      <c r="AU472" s="258" t="s">
        <v>85</v>
      </c>
      <c r="AV472" s="13" t="s">
        <v>85</v>
      </c>
      <c r="AW472" s="13" t="s">
        <v>32</v>
      </c>
      <c r="AX472" s="13" t="s">
        <v>83</v>
      </c>
      <c r="AY472" s="258" t="s">
        <v>161</v>
      </c>
    </row>
    <row r="473" s="2" customFormat="1" ht="24.15" customHeight="1">
      <c r="A473" s="39"/>
      <c r="B473" s="40"/>
      <c r="C473" s="229" t="s">
        <v>645</v>
      </c>
      <c r="D473" s="229" t="s">
        <v>163</v>
      </c>
      <c r="E473" s="230" t="s">
        <v>646</v>
      </c>
      <c r="F473" s="231" t="s">
        <v>647</v>
      </c>
      <c r="G473" s="232" t="s">
        <v>176</v>
      </c>
      <c r="H473" s="233">
        <v>0.13500000000000001</v>
      </c>
      <c r="I473" s="234"/>
      <c r="J473" s="235">
        <f>ROUND(I473*H473,2)</f>
        <v>0</v>
      </c>
      <c r="K473" s="236"/>
      <c r="L473" s="45"/>
      <c r="M473" s="237" t="s">
        <v>1</v>
      </c>
      <c r="N473" s="238" t="s">
        <v>43</v>
      </c>
      <c r="O473" s="93"/>
      <c r="P473" s="239">
        <f>O473*H473</f>
        <v>0</v>
      </c>
      <c r="Q473" s="239">
        <v>0</v>
      </c>
      <c r="R473" s="239">
        <f>Q473*H473</f>
        <v>0</v>
      </c>
      <c r="S473" s="239">
        <v>1.8</v>
      </c>
      <c r="T473" s="240">
        <f>S473*H473</f>
        <v>0.24300000000000002</v>
      </c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R473" s="241" t="s">
        <v>167</v>
      </c>
      <c r="AT473" s="241" t="s">
        <v>163</v>
      </c>
      <c r="AU473" s="241" t="s">
        <v>85</v>
      </c>
      <c r="AY473" s="18" t="s">
        <v>161</v>
      </c>
      <c r="BE473" s="242">
        <f>IF(N473="základní",J473,0)</f>
        <v>0</v>
      </c>
      <c r="BF473" s="242">
        <f>IF(N473="snížená",J473,0)</f>
        <v>0</v>
      </c>
      <c r="BG473" s="242">
        <f>IF(N473="zákl. přenesená",J473,0)</f>
        <v>0</v>
      </c>
      <c r="BH473" s="242">
        <f>IF(N473="sníž. přenesená",J473,0)</f>
        <v>0</v>
      </c>
      <c r="BI473" s="242">
        <f>IF(N473="nulová",J473,0)</f>
        <v>0</v>
      </c>
      <c r="BJ473" s="18" t="s">
        <v>167</v>
      </c>
      <c r="BK473" s="242">
        <f>ROUND(I473*H473,2)</f>
        <v>0</v>
      </c>
      <c r="BL473" s="18" t="s">
        <v>167</v>
      </c>
      <c r="BM473" s="241" t="s">
        <v>648</v>
      </c>
    </row>
    <row r="474" s="2" customFormat="1">
      <c r="A474" s="39"/>
      <c r="B474" s="40"/>
      <c r="C474" s="41"/>
      <c r="D474" s="243" t="s">
        <v>169</v>
      </c>
      <c r="E474" s="41"/>
      <c r="F474" s="244" t="s">
        <v>647</v>
      </c>
      <c r="G474" s="41"/>
      <c r="H474" s="41"/>
      <c r="I474" s="245"/>
      <c r="J474" s="41"/>
      <c r="K474" s="41"/>
      <c r="L474" s="45"/>
      <c r="M474" s="246"/>
      <c r="N474" s="247"/>
      <c r="O474" s="93"/>
      <c r="P474" s="93"/>
      <c r="Q474" s="93"/>
      <c r="R474" s="93"/>
      <c r="S474" s="93"/>
      <c r="T474" s="94"/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T474" s="18" t="s">
        <v>169</v>
      </c>
      <c r="AU474" s="18" t="s">
        <v>85</v>
      </c>
    </row>
    <row r="475" s="13" customFormat="1">
      <c r="A475" s="13"/>
      <c r="B475" s="248"/>
      <c r="C475" s="249"/>
      <c r="D475" s="243" t="s">
        <v>178</v>
      </c>
      <c r="E475" s="250" t="s">
        <v>1</v>
      </c>
      <c r="F475" s="251" t="s">
        <v>649</v>
      </c>
      <c r="G475" s="249"/>
      <c r="H475" s="252">
        <v>0.13500000000000001</v>
      </c>
      <c r="I475" s="253"/>
      <c r="J475" s="249"/>
      <c r="K475" s="249"/>
      <c r="L475" s="254"/>
      <c r="M475" s="255"/>
      <c r="N475" s="256"/>
      <c r="O475" s="256"/>
      <c r="P475" s="256"/>
      <c r="Q475" s="256"/>
      <c r="R475" s="256"/>
      <c r="S475" s="256"/>
      <c r="T475" s="257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58" t="s">
        <v>178</v>
      </c>
      <c r="AU475" s="258" t="s">
        <v>85</v>
      </c>
      <c r="AV475" s="13" t="s">
        <v>85</v>
      </c>
      <c r="AW475" s="13" t="s">
        <v>32</v>
      </c>
      <c r="AX475" s="13" t="s">
        <v>83</v>
      </c>
      <c r="AY475" s="258" t="s">
        <v>161</v>
      </c>
    </row>
    <row r="476" s="2" customFormat="1" ht="24.15" customHeight="1">
      <c r="A476" s="39"/>
      <c r="B476" s="40"/>
      <c r="C476" s="229" t="s">
        <v>650</v>
      </c>
      <c r="D476" s="229" t="s">
        <v>163</v>
      </c>
      <c r="E476" s="230" t="s">
        <v>651</v>
      </c>
      <c r="F476" s="231" t="s">
        <v>652</v>
      </c>
      <c r="G476" s="232" t="s">
        <v>176</v>
      </c>
      <c r="H476" s="233">
        <v>0.62</v>
      </c>
      <c r="I476" s="234"/>
      <c r="J476" s="235">
        <f>ROUND(I476*H476,2)</f>
        <v>0</v>
      </c>
      <c r="K476" s="236"/>
      <c r="L476" s="45"/>
      <c r="M476" s="237" t="s">
        <v>1</v>
      </c>
      <c r="N476" s="238" t="s">
        <v>43</v>
      </c>
      <c r="O476" s="93"/>
      <c r="P476" s="239">
        <f>O476*H476</f>
        <v>0</v>
      </c>
      <c r="Q476" s="239">
        <v>0</v>
      </c>
      <c r="R476" s="239">
        <f>Q476*H476</f>
        <v>0</v>
      </c>
      <c r="S476" s="239">
        <v>1.8</v>
      </c>
      <c r="T476" s="240">
        <f>S476*H476</f>
        <v>1.1160000000000001</v>
      </c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R476" s="241" t="s">
        <v>167</v>
      </c>
      <c r="AT476" s="241" t="s">
        <v>163</v>
      </c>
      <c r="AU476" s="241" t="s">
        <v>85</v>
      </c>
      <c r="AY476" s="18" t="s">
        <v>161</v>
      </c>
      <c r="BE476" s="242">
        <f>IF(N476="základní",J476,0)</f>
        <v>0</v>
      </c>
      <c r="BF476" s="242">
        <f>IF(N476="snížená",J476,0)</f>
        <v>0</v>
      </c>
      <c r="BG476" s="242">
        <f>IF(N476="zákl. přenesená",J476,0)</f>
        <v>0</v>
      </c>
      <c r="BH476" s="242">
        <f>IF(N476="sníž. přenesená",J476,0)</f>
        <v>0</v>
      </c>
      <c r="BI476" s="242">
        <f>IF(N476="nulová",J476,0)</f>
        <v>0</v>
      </c>
      <c r="BJ476" s="18" t="s">
        <v>167</v>
      </c>
      <c r="BK476" s="242">
        <f>ROUND(I476*H476,2)</f>
        <v>0</v>
      </c>
      <c r="BL476" s="18" t="s">
        <v>167</v>
      </c>
      <c r="BM476" s="241" t="s">
        <v>653</v>
      </c>
    </row>
    <row r="477" s="2" customFormat="1">
      <c r="A477" s="39"/>
      <c r="B477" s="40"/>
      <c r="C477" s="41"/>
      <c r="D477" s="243" t="s">
        <v>169</v>
      </c>
      <c r="E477" s="41"/>
      <c r="F477" s="244" t="s">
        <v>652</v>
      </c>
      <c r="G477" s="41"/>
      <c r="H477" s="41"/>
      <c r="I477" s="245"/>
      <c r="J477" s="41"/>
      <c r="K477" s="41"/>
      <c r="L477" s="45"/>
      <c r="M477" s="246"/>
      <c r="N477" s="247"/>
      <c r="O477" s="93"/>
      <c r="P477" s="93"/>
      <c r="Q477" s="93"/>
      <c r="R477" s="93"/>
      <c r="S477" s="93"/>
      <c r="T477" s="94"/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T477" s="18" t="s">
        <v>169</v>
      </c>
      <c r="AU477" s="18" t="s">
        <v>85</v>
      </c>
    </row>
    <row r="478" s="13" customFormat="1">
      <c r="A478" s="13"/>
      <c r="B478" s="248"/>
      <c r="C478" s="249"/>
      <c r="D478" s="243" t="s">
        <v>178</v>
      </c>
      <c r="E478" s="250" t="s">
        <v>1</v>
      </c>
      <c r="F478" s="251" t="s">
        <v>654</v>
      </c>
      <c r="G478" s="249"/>
      <c r="H478" s="252">
        <v>0.62</v>
      </c>
      <c r="I478" s="253"/>
      <c r="J478" s="249"/>
      <c r="K478" s="249"/>
      <c r="L478" s="254"/>
      <c r="M478" s="255"/>
      <c r="N478" s="256"/>
      <c r="O478" s="256"/>
      <c r="P478" s="256"/>
      <c r="Q478" s="256"/>
      <c r="R478" s="256"/>
      <c r="S478" s="256"/>
      <c r="T478" s="257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58" t="s">
        <v>178</v>
      </c>
      <c r="AU478" s="258" t="s">
        <v>85</v>
      </c>
      <c r="AV478" s="13" t="s">
        <v>85</v>
      </c>
      <c r="AW478" s="13" t="s">
        <v>32</v>
      </c>
      <c r="AX478" s="13" t="s">
        <v>83</v>
      </c>
      <c r="AY478" s="258" t="s">
        <v>161</v>
      </c>
    </row>
    <row r="479" s="2" customFormat="1" ht="24.15" customHeight="1">
      <c r="A479" s="39"/>
      <c r="B479" s="40"/>
      <c r="C479" s="229" t="s">
        <v>655</v>
      </c>
      <c r="D479" s="229" t="s">
        <v>163</v>
      </c>
      <c r="E479" s="230" t="s">
        <v>656</v>
      </c>
      <c r="F479" s="231" t="s">
        <v>657</v>
      </c>
      <c r="G479" s="232" t="s">
        <v>266</v>
      </c>
      <c r="H479" s="233">
        <v>2</v>
      </c>
      <c r="I479" s="234"/>
      <c r="J479" s="235">
        <f>ROUND(I479*H479,2)</f>
        <v>0</v>
      </c>
      <c r="K479" s="236"/>
      <c r="L479" s="45"/>
      <c r="M479" s="237" t="s">
        <v>1</v>
      </c>
      <c r="N479" s="238" t="s">
        <v>43</v>
      </c>
      <c r="O479" s="93"/>
      <c r="P479" s="239">
        <f>O479*H479</f>
        <v>0</v>
      </c>
      <c r="Q479" s="239">
        <v>0</v>
      </c>
      <c r="R479" s="239">
        <f>Q479*H479</f>
        <v>0</v>
      </c>
      <c r="S479" s="239">
        <v>0.062</v>
      </c>
      <c r="T479" s="240">
        <f>S479*H479</f>
        <v>0.124</v>
      </c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R479" s="241" t="s">
        <v>167</v>
      </c>
      <c r="AT479" s="241" t="s">
        <v>163</v>
      </c>
      <c r="AU479" s="241" t="s">
        <v>85</v>
      </c>
      <c r="AY479" s="18" t="s">
        <v>161</v>
      </c>
      <c r="BE479" s="242">
        <f>IF(N479="základní",J479,0)</f>
        <v>0</v>
      </c>
      <c r="BF479" s="242">
        <f>IF(N479="snížená",J479,0)</f>
        <v>0</v>
      </c>
      <c r="BG479" s="242">
        <f>IF(N479="zákl. přenesená",J479,0)</f>
        <v>0</v>
      </c>
      <c r="BH479" s="242">
        <f>IF(N479="sníž. přenesená",J479,0)</f>
        <v>0</v>
      </c>
      <c r="BI479" s="242">
        <f>IF(N479="nulová",J479,0)</f>
        <v>0</v>
      </c>
      <c r="BJ479" s="18" t="s">
        <v>167</v>
      </c>
      <c r="BK479" s="242">
        <f>ROUND(I479*H479,2)</f>
        <v>0</v>
      </c>
      <c r="BL479" s="18" t="s">
        <v>167</v>
      </c>
      <c r="BM479" s="241" t="s">
        <v>658</v>
      </c>
    </row>
    <row r="480" s="2" customFormat="1">
      <c r="A480" s="39"/>
      <c r="B480" s="40"/>
      <c r="C480" s="41"/>
      <c r="D480" s="243" t="s">
        <v>169</v>
      </c>
      <c r="E480" s="41"/>
      <c r="F480" s="244" t="s">
        <v>657</v>
      </c>
      <c r="G480" s="41"/>
      <c r="H480" s="41"/>
      <c r="I480" s="245"/>
      <c r="J480" s="41"/>
      <c r="K480" s="41"/>
      <c r="L480" s="45"/>
      <c r="M480" s="246"/>
      <c r="N480" s="247"/>
      <c r="O480" s="93"/>
      <c r="P480" s="93"/>
      <c r="Q480" s="93"/>
      <c r="R480" s="93"/>
      <c r="S480" s="93"/>
      <c r="T480" s="94"/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T480" s="18" t="s">
        <v>169</v>
      </c>
      <c r="AU480" s="18" t="s">
        <v>85</v>
      </c>
    </row>
    <row r="481" s="2" customFormat="1" ht="24.15" customHeight="1">
      <c r="A481" s="39"/>
      <c r="B481" s="40"/>
      <c r="C481" s="229" t="s">
        <v>659</v>
      </c>
      <c r="D481" s="229" t="s">
        <v>163</v>
      </c>
      <c r="E481" s="230" t="s">
        <v>660</v>
      </c>
      <c r="F481" s="231" t="s">
        <v>661</v>
      </c>
      <c r="G481" s="232" t="s">
        <v>166</v>
      </c>
      <c r="H481" s="233">
        <v>6</v>
      </c>
      <c r="I481" s="234"/>
      <c r="J481" s="235">
        <f>ROUND(I481*H481,2)</f>
        <v>0</v>
      </c>
      <c r="K481" s="236"/>
      <c r="L481" s="45"/>
      <c r="M481" s="237" t="s">
        <v>1</v>
      </c>
      <c r="N481" s="238" t="s">
        <v>43</v>
      </c>
      <c r="O481" s="93"/>
      <c r="P481" s="239">
        <f>O481*H481</f>
        <v>0</v>
      </c>
      <c r="Q481" s="239">
        <v>0</v>
      </c>
      <c r="R481" s="239">
        <f>Q481*H481</f>
        <v>0</v>
      </c>
      <c r="S481" s="239">
        <v>0.0089999999999999993</v>
      </c>
      <c r="T481" s="240">
        <f>S481*H481</f>
        <v>0.053999999999999992</v>
      </c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R481" s="241" t="s">
        <v>167</v>
      </c>
      <c r="AT481" s="241" t="s">
        <v>163</v>
      </c>
      <c r="AU481" s="241" t="s">
        <v>85</v>
      </c>
      <c r="AY481" s="18" t="s">
        <v>161</v>
      </c>
      <c r="BE481" s="242">
        <f>IF(N481="základní",J481,0)</f>
        <v>0</v>
      </c>
      <c r="BF481" s="242">
        <f>IF(N481="snížená",J481,0)</f>
        <v>0</v>
      </c>
      <c r="BG481" s="242">
        <f>IF(N481="zákl. přenesená",J481,0)</f>
        <v>0</v>
      </c>
      <c r="BH481" s="242">
        <f>IF(N481="sníž. přenesená",J481,0)</f>
        <v>0</v>
      </c>
      <c r="BI481" s="242">
        <f>IF(N481="nulová",J481,0)</f>
        <v>0</v>
      </c>
      <c r="BJ481" s="18" t="s">
        <v>167</v>
      </c>
      <c r="BK481" s="242">
        <f>ROUND(I481*H481,2)</f>
        <v>0</v>
      </c>
      <c r="BL481" s="18" t="s">
        <v>167</v>
      </c>
      <c r="BM481" s="241" t="s">
        <v>662</v>
      </c>
    </row>
    <row r="482" s="2" customFormat="1">
      <c r="A482" s="39"/>
      <c r="B482" s="40"/>
      <c r="C482" s="41"/>
      <c r="D482" s="243" t="s">
        <v>169</v>
      </c>
      <c r="E482" s="41"/>
      <c r="F482" s="244" t="s">
        <v>661</v>
      </c>
      <c r="G482" s="41"/>
      <c r="H482" s="41"/>
      <c r="I482" s="245"/>
      <c r="J482" s="41"/>
      <c r="K482" s="41"/>
      <c r="L482" s="45"/>
      <c r="M482" s="246"/>
      <c r="N482" s="247"/>
      <c r="O482" s="93"/>
      <c r="P482" s="93"/>
      <c r="Q482" s="93"/>
      <c r="R482" s="93"/>
      <c r="S482" s="93"/>
      <c r="T482" s="94"/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T482" s="18" t="s">
        <v>169</v>
      </c>
      <c r="AU482" s="18" t="s">
        <v>85</v>
      </c>
    </row>
    <row r="483" s="13" customFormat="1">
      <c r="A483" s="13"/>
      <c r="B483" s="248"/>
      <c r="C483" s="249"/>
      <c r="D483" s="243" t="s">
        <v>178</v>
      </c>
      <c r="E483" s="250" t="s">
        <v>1</v>
      </c>
      <c r="F483" s="251" t="s">
        <v>663</v>
      </c>
      <c r="G483" s="249"/>
      <c r="H483" s="252">
        <v>6</v>
      </c>
      <c r="I483" s="253"/>
      <c r="J483" s="249"/>
      <c r="K483" s="249"/>
      <c r="L483" s="254"/>
      <c r="M483" s="255"/>
      <c r="N483" s="256"/>
      <c r="O483" s="256"/>
      <c r="P483" s="256"/>
      <c r="Q483" s="256"/>
      <c r="R483" s="256"/>
      <c r="S483" s="256"/>
      <c r="T483" s="257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58" t="s">
        <v>178</v>
      </c>
      <c r="AU483" s="258" t="s">
        <v>85</v>
      </c>
      <c r="AV483" s="13" t="s">
        <v>85</v>
      </c>
      <c r="AW483" s="13" t="s">
        <v>32</v>
      </c>
      <c r="AX483" s="13" t="s">
        <v>83</v>
      </c>
      <c r="AY483" s="258" t="s">
        <v>161</v>
      </c>
    </row>
    <row r="484" s="2" customFormat="1" ht="24.15" customHeight="1">
      <c r="A484" s="39"/>
      <c r="B484" s="40"/>
      <c r="C484" s="229" t="s">
        <v>664</v>
      </c>
      <c r="D484" s="229" t="s">
        <v>163</v>
      </c>
      <c r="E484" s="230" t="s">
        <v>665</v>
      </c>
      <c r="F484" s="231" t="s">
        <v>666</v>
      </c>
      <c r="G484" s="232" t="s">
        <v>166</v>
      </c>
      <c r="H484" s="233">
        <v>6.7000000000000002</v>
      </c>
      <c r="I484" s="234"/>
      <c r="J484" s="235">
        <f>ROUND(I484*H484,2)</f>
        <v>0</v>
      </c>
      <c r="K484" s="236"/>
      <c r="L484" s="45"/>
      <c r="M484" s="237" t="s">
        <v>1</v>
      </c>
      <c r="N484" s="238" t="s">
        <v>43</v>
      </c>
      <c r="O484" s="93"/>
      <c r="P484" s="239">
        <f>O484*H484</f>
        <v>0</v>
      </c>
      <c r="Q484" s="239">
        <v>0</v>
      </c>
      <c r="R484" s="239">
        <f>Q484*H484</f>
        <v>0</v>
      </c>
      <c r="S484" s="239">
        <v>0.065000000000000002</v>
      </c>
      <c r="T484" s="240">
        <f>S484*H484</f>
        <v>0.43550000000000005</v>
      </c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R484" s="241" t="s">
        <v>167</v>
      </c>
      <c r="AT484" s="241" t="s">
        <v>163</v>
      </c>
      <c r="AU484" s="241" t="s">
        <v>85</v>
      </c>
      <c r="AY484" s="18" t="s">
        <v>161</v>
      </c>
      <c r="BE484" s="242">
        <f>IF(N484="základní",J484,0)</f>
        <v>0</v>
      </c>
      <c r="BF484" s="242">
        <f>IF(N484="snížená",J484,0)</f>
        <v>0</v>
      </c>
      <c r="BG484" s="242">
        <f>IF(N484="zákl. přenesená",J484,0)</f>
        <v>0</v>
      </c>
      <c r="BH484" s="242">
        <f>IF(N484="sníž. přenesená",J484,0)</f>
        <v>0</v>
      </c>
      <c r="BI484" s="242">
        <f>IF(N484="nulová",J484,0)</f>
        <v>0</v>
      </c>
      <c r="BJ484" s="18" t="s">
        <v>167</v>
      </c>
      <c r="BK484" s="242">
        <f>ROUND(I484*H484,2)</f>
        <v>0</v>
      </c>
      <c r="BL484" s="18" t="s">
        <v>167</v>
      </c>
      <c r="BM484" s="241" t="s">
        <v>667</v>
      </c>
    </row>
    <row r="485" s="2" customFormat="1">
      <c r="A485" s="39"/>
      <c r="B485" s="40"/>
      <c r="C485" s="41"/>
      <c r="D485" s="243" t="s">
        <v>169</v>
      </c>
      <c r="E485" s="41"/>
      <c r="F485" s="244" t="s">
        <v>666</v>
      </c>
      <c r="G485" s="41"/>
      <c r="H485" s="41"/>
      <c r="I485" s="245"/>
      <c r="J485" s="41"/>
      <c r="K485" s="41"/>
      <c r="L485" s="45"/>
      <c r="M485" s="246"/>
      <c r="N485" s="247"/>
      <c r="O485" s="93"/>
      <c r="P485" s="93"/>
      <c r="Q485" s="93"/>
      <c r="R485" s="93"/>
      <c r="S485" s="93"/>
      <c r="T485" s="94"/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T485" s="18" t="s">
        <v>169</v>
      </c>
      <c r="AU485" s="18" t="s">
        <v>85</v>
      </c>
    </row>
    <row r="486" s="13" customFormat="1">
      <c r="A486" s="13"/>
      <c r="B486" s="248"/>
      <c r="C486" s="249"/>
      <c r="D486" s="243" t="s">
        <v>178</v>
      </c>
      <c r="E486" s="250" t="s">
        <v>1</v>
      </c>
      <c r="F486" s="251" t="s">
        <v>668</v>
      </c>
      <c r="G486" s="249"/>
      <c r="H486" s="252">
        <v>6.7000000000000002</v>
      </c>
      <c r="I486" s="253"/>
      <c r="J486" s="249"/>
      <c r="K486" s="249"/>
      <c r="L486" s="254"/>
      <c r="M486" s="255"/>
      <c r="N486" s="256"/>
      <c r="O486" s="256"/>
      <c r="P486" s="256"/>
      <c r="Q486" s="256"/>
      <c r="R486" s="256"/>
      <c r="S486" s="256"/>
      <c r="T486" s="257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58" t="s">
        <v>178</v>
      </c>
      <c r="AU486" s="258" t="s">
        <v>85</v>
      </c>
      <c r="AV486" s="13" t="s">
        <v>85</v>
      </c>
      <c r="AW486" s="13" t="s">
        <v>32</v>
      </c>
      <c r="AX486" s="13" t="s">
        <v>83</v>
      </c>
      <c r="AY486" s="258" t="s">
        <v>161</v>
      </c>
    </row>
    <row r="487" s="2" customFormat="1" ht="33" customHeight="1">
      <c r="A487" s="39"/>
      <c r="B487" s="40"/>
      <c r="C487" s="229" t="s">
        <v>669</v>
      </c>
      <c r="D487" s="229" t="s">
        <v>163</v>
      </c>
      <c r="E487" s="230" t="s">
        <v>670</v>
      </c>
      <c r="F487" s="231" t="s">
        <v>671</v>
      </c>
      <c r="G487" s="232" t="s">
        <v>166</v>
      </c>
      <c r="H487" s="233">
        <v>8</v>
      </c>
      <c r="I487" s="234"/>
      <c r="J487" s="235">
        <f>ROUND(I487*H487,2)</f>
        <v>0</v>
      </c>
      <c r="K487" s="236"/>
      <c r="L487" s="45"/>
      <c r="M487" s="237" t="s">
        <v>1</v>
      </c>
      <c r="N487" s="238" t="s">
        <v>43</v>
      </c>
      <c r="O487" s="93"/>
      <c r="P487" s="239">
        <f>O487*H487</f>
        <v>0</v>
      </c>
      <c r="Q487" s="239">
        <v>0.023619999999999999</v>
      </c>
      <c r="R487" s="239">
        <f>Q487*H487</f>
        <v>0.18895999999999999</v>
      </c>
      <c r="S487" s="239">
        <v>0</v>
      </c>
      <c r="T487" s="240">
        <f>S487*H487</f>
        <v>0</v>
      </c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R487" s="241" t="s">
        <v>167</v>
      </c>
      <c r="AT487" s="241" t="s">
        <v>163</v>
      </c>
      <c r="AU487" s="241" t="s">
        <v>85</v>
      </c>
      <c r="AY487" s="18" t="s">
        <v>161</v>
      </c>
      <c r="BE487" s="242">
        <f>IF(N487="základní",J487,0)</f>
        <v>0</v>
      </c>
      <c r="BF487" s="242">
        <f>IF(N487="snížená",J487,0)</f>
        <v>0</v>
      </c>
      <c r="BG487" s="242">
        <f>IF(N487="zákl. přenesená",J487,0)</f>
        <v>0</v>
      </c>
      <c r="BH487" s="242">
        <f>IF(N487="sníž. přenesená",J487,0)</f>
        <v>0</v>
      </c>
      <c r="BI487" s="242">
        <f>IF(N487="nulová",J487,0)</f>
        <v>0</v>
      </c>
      <c r="BJ487" s="18" t="s">
        <v>167</v>
      </c>
      <c r="BK487" s="242">
        <f>ROUND(I487*H487,2)</f>
        <v>0</v>
      </c>
      <c r="BL487" s="18" t="s">
        <v>167</v>
      </c>
      <c r="BM487" s="241" t="s">
        <v>672</v>
      </c>
    </row>
    <row r="488" s="2" customFormat="1">
      <c r="A488" s="39"/>
      <c r="B488" s="40"/>
      <c r="C488" s="41"/>
      <c r="D488" s="243" t="s">
        <v>169</v>
      </c>
      <c r="E488" s="41"/>
      <c r="F488" s="244" t="s">
        <v>671</v>
      </c>
      <c r="G488" s="41"/>
      <c r="H488" s="41"/>
      <c r="I488" s="245"/>
      <c r="J488" s="41"/>
      <c r="K488" s="41"/>
      <c r="L488" s="45"/>
      <c r="M488" s="246"/>
      <c r="N488" s="247"/>
      <c r="O488" s="93"/>
      <c r="P488" s="93"/>
      <c r="Q488" s="93"/>
      <c r="R488" s="93"/>
      <c r="S488" s="93"/>
      <c r="T488" s="94"/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T488" s="18" t="s">
        <v>169</v>
      </c>
      <c r="AU488" s="18" t="s">
        <v>85</v>
      </c>
    </row>
    <row r="489" s="13" customFormat="1">
      <c r="A489" s="13"/>
      <c r="B489" s="248"/>
      <c r="C489" s="249"/>
      <c r="D489" s="243" t="s">
        <v>178</v>
      </c>
      <c r="E489" s="250" t="s">
        <v>1</v>
      </c>
      <c r="F489" s="251" t="s">
        <v>673</v>
      </c>
      <c r="G489" s="249"/>
      <c r="H489" s="252">
        <v>8</v>
      </c>
      <c r="I489" s="253"/>
      <c r="J489" s="249"/>
      <c r="K489" s="249"/>
      <c r="L489" s="254"/>
      <c r="M489" s="255"/>
      <c r="N489" s="256"/>
      <c r="O489" s="256"/>
      <c r="P489" s="256"/>
      <c r="Q489" s="256"/>
      <c r="R489" s="256"/>
      <c r="S489" s="256"/>
      <c r="T489" s="257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58" t="s">
        <v>178</v>
      </c>
      <c r="AU489" s="258" t="s">
        <v>85</v>
      </c>
      <c r="AV489" s="13" t="s">
        <v>85</v>
      </c>
      <c r="AW489" s="13" t="s">
        <v>32</v>
      </c>
      <c r="AX489" s="13" t="s">
        <v>83</v>
      </c>
      <c r="AY489" s="258" t="s">
        <v>161</v>
      </c>
    </row>
    <row r="490" s="2" customFormat="1" ht="37.8" customHeight="1">
      <c r="A490" s="39"/>
      <c r="B490" s="40"/>
      <c r="C490" s="229" t="s">
        <v>674</v>
      </c>
      <c r="D490" s="229" t="s">
        <v>163</v>
      </c>
      <c r="E490" s="230" t="s">
        <v>675</v>
      </c>
      <c r="F490" s="231" t="s">
        <v>676</v>
      </c>
      <c r="G490" s="232" t="s">
        <v>260</v>
      </c>
      <c r="H490" s="233">
        <v>34.271999999999998</v>
      </c>
      <c r="I490" s="234"/>
      <c r="J490" s="235">
        <f>ROUND(I490*H490,2)</f>
        <v>0</v>
      </c>
      <c r="K490" s="236"/>
      <c r="L490" s="45"/>
      <c r="M490" s="237" t="s">
        <v>1</v>
      </c>
      <c r="N490" s="238" t="s">
        <v>43</v>
      </c>
      <c r="O490" s="93"/>
      <c r="P490" s="239">
        <f>O490*H490</f>
        <v>0</v>
      </c>
      <c r="Q490" s="239">
        <v>0</v>
      </c>
      <c r="R490" s="239">
        <f>Q490*H490</f>
        <v>0</v>
      </c>
      <c r="S490" s="239">
        <v>0.050000000000000003</v>
      </c>
      <c r="T490" s="240">
        <f>S490*H490</f>
        <v>1.7136</v>
      </c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R490" s="241" t="s">
        <v>167</v>
      </c>
      <c r="AT490" s="241" t="s">
        <v>163</v>
      </c>
      <c r="AU490" s="241" t="s">
        <v>85</v>
      </c>
      <c r="AY490" s="18" t="s">
        <v>161</v>
      </c>
      <c r="BE490" s="242">
        <f>IF(N490="základní",J490,0)</f>
        <v>0</v>
      </c>
      <c r="BF490" s="242">
        <f>IF(N490="snížená",J490,0)</f>
        <v>0</v>
      </c>
      <c r="BG490" s="242">
        <f>IF(N490="zákl. přenesená",J490,0)</f>
        <v>0</v>
      </c>
      <c r="BH490" s="242">
        <f>IF(N490="sníž. přenesená",J490,0)</f>
        <v>0</v>
      </c>
      <c r="BI490" s="242">
        <f>IF(N490="nulová",J490,0)</f>
        <v>0</v>
      </c>
      <c r="BJ490" s="18" t="s">
        <v>167</v>
      </c>
      <c r="BK490" s="242">
        <f>ROUND(I490*H490,2)</f>
        <v>0</v>
      </c>
      <c r="BL490" s="18" t="s">
        <v>167</v>
      </c>
      <c r="BM490" s="241" t="s">
        <v>677</v>
      </c>
    </row>
    <row r="491" s="2" customFormat="1">
      <c r="A491" s="39"/>
      <c r="B491" s="40"/>
      <c r="C491" s="41"/>
      <c r="D491" s="243" t="s">
        <v>169</v>
      </c>
      <c r="E491" s="41"/>
      <c r="F491" s="244" t="s">
        <v>676</v>
      </c>
      <c r="G491" s="41"/>
      <c r="H491" s="41"/>
      <c r="I491" s="245"/>
      <c r="J491" s="41"/>
      <c r="K491" s="41"/>
      <c r="L491" s="45"/>
      <c r="M491" s="246"/>
      <c r="N491" s="247"/>
      <c r="O491" s="93"/>
      <c r="P491" s="93"/>
      <c r="Q491" s="93"/>
      <c r="R491" s="93"/>
      <c r="S491" s="93"/>
      <c r="T491" s="94"/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T491" s="18" t="s">
        <v>169</v>
      </c>
      <c r="AU491" s="18" t="s">
        <v>85</v>
      </c>
    </row>
    <row r="492" s="13" customFormat="1">
      <c r="A492" s="13"/>
      <c r="B492" s="248"/>
      <c r="C492" s="249"/>
      <c r="D492" s="243" t="s">
        <v>178</v>
      </c>
      <c r="E492" s="250" t="s">
        <v>1</v>
      </c>
      <c r="F492" s="251" t="s">
        <v>346</v>
      </c>
      <c r="G492" s="249"/>
      <c r="H492" s="252">
        <v>30.576000000000001</v>
      </c>
      <c r="I492" s="253"/>
      <c r="J492" s="249"/>
      <c r="K492" s="249"/>
      <c r="L492" s="254"/>
      <c r="M492" s="255"/>
      <c r="N492" s="256"/>
      <c r="O492" s="256"/>
      <c r="P492" s="256"/>
      <c r="Q492" s="256"/>
      <c r="R492" s="256"/>
      <c r="S492" s="256"/>
      <c r="T492" s="257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58" t="s">
        <v>178</v>
      </c>
      <c r="AU492" s="258" t="s">
        <v>85</v>
      </c>
      <c r="AV492" s="13" t="s">
        <v>85</v>
      </c>
      <c r="AW492" s="13" t="s">
        <v>32</v>
      </c>
      <c r="AX492" s="13" t="s">
        <v>76</v>
      </c>
      <c r="AY492" s="258" t="s">
        <v>161</v>
      </c>
    </row>
    <row r="493" s="14" customFormat="1">
      <c r="A493" s="14"/>
      <c r="B493" s="259"/>
      <c r="C493" s="260"/>
      <c r="D493" s="243" t="s">
        <v>178</v>
      </c>
      <c r="E493" s="261" t="s">
        <v>1</v>
      </c>
      <c r="F493" s="262" t="s">
        <v>678</v>
      </c>
      <c r="G493" s="260"/>
      <c r="H493" s="263">
        <v>30.576000000000001</v>
      </c>
      <c r="I493" s="264"/>
      <c r="J493" s="260"/>
      <c r="K493" s="260"/>
      <c r="L493" s="265"/>
      <c r="M493" s="266"/>
      <c r="N493" s="267"/>
      <c r="O493" s="267"/>
      <c r="P493" s="267"/>
      <c r="Q493" s="267"/>
      <c r="R493" s="267"/>
      <c r="S493" s="267"/>
      <c r="T493" s="268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69" t="s">
        <v>178</v>
      </c>
      <c r="AU493" s="269" t="s">
        <v>85</v>
      </c>
      <c r="AV493" s="14" t="s">
        <v>173</v>
      </c>
      <c r="AW493" s="14" t="s">
        <v>32</v>
      </c>
      <c r="AX493" s="14" t="s">
        <v>76</v>
      </c>
      <c r="AY493" s="269" t="s">
        <v>161</v>
      </c>
    </row>
    <row r="494" s="13" customFormat="1">
      <c r="A494" s="13"/>
      <c r="B494" s="248"/>
      <c r="C494" s="249"/>
      <c r="D494" s="243" t="s">
        <v>178</v>
      </c>
      <c r="E494" s="250" t="s">
        <v>1</v>
      </c>
      <c r="F494" s="251" t="s">
        <v>679</v>
      </c>
      <c r="G494" s="249"/>
      <c r="H494" s="252">
        <v>3.6960000000000002</v>
      </c>
      <c r="I494" s="253"/>
      <c r="J494" s="249"/>
      <c r="K494" s="249"/>
      <c r="L494" s="254"/>
      <c r="M494" s="255"/>
      <c r="N494" s="256"/>
      <c r="O494" s="256"/>
      <c r="P494" s="256"/>
      <c r="Q494" s="256"/>
      <c r="R494" s="256"/>
      <c r="S494" s="256"/>
      <c r="T494" s="257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58" t="s">
        <v>178</v>
      </c>
      <c r="AU494" s="258" t="s">
        <v>85</v>
      </c>
      <c r="AV494" s="13" t="s">
        <v>85</v>
      </c>
      <c r="AW494" s="13" t="s">
        <v>32</v>
      </c>
      <c r="AX494" s="13" t="s">
        <v>76</v>
      </c>
      <c r="AY494" s="258" t="s">
        <v>161</v>
      </c>
    </row>
    <row r="495" s="14" customFormat="1">
      <c r="A495" s="14"/>
      <c r="B495" s="259"/>
      <c r="C495" s="260"/>
      <c r="D495" s="243" t="s">
        <v>178</v>
      </c>
      <c r="E495" s="261" t="s">
        <v>1</v>
      </c>
      <c r="F495" s="262" t="s">
        <v>680</v>
      </c>
      <c r="G495" s="260"/>
      <c r="H495" s="263">
        <v>3.6960000000000002</v>
      </c>
      <c r="I495" s="264"/>
      <c r="J495" s="260"/>
      <c r="K495" s="260"/>
      <c r="L495" s="265"/>
      <c r="M495" s="266"/>
      <c r="N495" s="267"/>
      <c r="O495" s="267"/>
      <c r="P495" s="267"/>
      <c r="Q495" s="267"/>
      <c r="R495" s="267"/>
      <c r="S495" s="267"/>
      <c r="T495" s="268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69" t="s">
        <v>178</v>
      </c>
      <c r="AU495" s="269" t="s">
        <v>85</v>
      </c>
      <c r="AV495" s="14" t="s">
        <v>173</v>
      </c>
      <c r="AW495" s="14" t="s">
        <v>32</v>
      </c>
      <c r="AX495" s="14" t="s">
        <v>76</v>
      </c>
      <c r="AY495" s="269" t="s">
        <v>161</v>
      </c>
    </row>
    <row r="496" s="15" customFormat="1">
      <c r="A496" s="15"/>
      <c r="B496" s="270"/>
      <c r="C496" s="271"/>
      <c r="D496" s="243" t="s">
        <v>178</v>
      </c>
      <c r="E496" s="272" t="s">
        <v>1</v>
      </c>
      <c r="F496" s="273" t="s">
        <v>183</v>
      </c>
      <c r="G496" s="271"/>
      <c r="H496" s="274">
        <v>34.271999999999998</v>
      </c>
      <c r="I496" s="275"/>
      <c r="J496" s="271"/>
      <c r="K496" s="271"/>
      <c r="L496" s="276"/>
      <c r="M496" s="277"/>
      <c r="N496" s="278"/>
      <c r="O496" s="278"/>
      <c r="P496" s="278"/>
      <c r="Q496" s="278"/>
      <c r="R496" s="278"/>
      <c r="S496" s="278"/>
      <c r="T496" s="279"/>
      <c r="U496" s="15"/>
      <c r="V496" s="15"/>
      <c r="W496" s="15"/>
      <c r="X496" s="15"/>
      <c r="Y496" s="15"/>
      <c r="Z496" s="15"/>
      <c r="AA496" s="15"/>
      <c r="AB496" s="15"/>
      <c r="AC496" s="15"/>
      <c r="AD496" s="15"/>
      <c r="AE496" s="15"/>
      <c r="AT496" s="280" t="s">
        <v>178</v>
      </c>
      <c r="AU496" s="280" t="s">
        <v>85</v>
      </c>
      <c r="AV496" s="15" t="s">
        <v>167</v>
      </c>
      <c r="AW496" s="15" t="s">
        <v>32</v>
      </c>
      <c r="AX496" s="15" t="s">
        <v>83</v>
      </c>
      <c r="AY496" s="280" t="s">
        <v>161</v>
      </c>
    </row>
    <row r="497" s="2" customFormat="1" ht="37.8" customHeight="1">
      <c r="A497" s="39"/>
      <c r="B497" s="40"/>
      <c r="C497" s="229" t="s">
        <v>681</v>
      </c>
      <c r="D497" s="229" t="s">
        <v>163</v>
      </c>
      <c r="E497" s="230" t="s">
        <v>682</v>
      </c>
      <c r="F497" s="231" t="s">
        <v>683</v>
      </c>
      <c r="G497" s="232" t="s">
        <v>260</v>
      </c>
      <c r="H497" s="233">
        <v>59.811999999999998</v>
      </c>
      <c r="I497" s="234"/>
      <c r="J497" s="235">
        <f>ROUND(I497*H497,2)</f>
        <v>0</v>
      </c>
      <c r="K497" s="236"/>
      <c r="L497" s="45"/>
      <c r="M497" s="237" t="s">
        <v>1</v>
      </c>
      <c r="N497" s="238" t="s">
        <v>43</v>
      </c>
      <c r="O497" s="93"/>
      <c r="P497" s="239">
        <f>O497*H497</f>
        <v>0</v>
      </c>
      <c r="Q497" s="239">
        <v>0</v>
      </c>
      <c r="R497" s="239">
        <f>Q497*H497</f>
        <v>0</v>
      </c>
      <c r="S497" s="239">
        <v>0.050000000000000003</v>
      </c>
      <c r="T497" s="240">
        <f>S497*H497</f>
        <v>2.9906000000000001</v>
      </c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R497" s="241" t="s">
        <v>167</v>
      </c>
      <c r="AT497" s="241" t="s">
        <v>163</v>
      </c>
      <c r="AU497" s="241" t="s">
        <v>85</v>
      </c>
      <c r="AY497" s="18" t="s">
        <v>161</v>
      </c>
      <c r="BE497" s="242">
        <f>IF(N497="základní",J497,0)</f>
        <v>0</v>
      </c>
      <c r="BF497" s="242">
        <f>IF(N497="snížená",J497,0)</f>
        <v>0</v>
      </c>
      <c r="BG497" s="242">
        <f>IF(N497="zákl. přenesená",J497,0)</f>
        <v>0</v>
      </c>
      <c r="BH497" s="242">
        <f>IF(N497="sníž. přenesená",J497,0)</f>
        <v>0</v>
      </c>
      <c r="BI497" s="242">
        <f>IF(N497="nulová",J497,0)</f>
        <v>0</v>
      </c>
      <c r="BJ497" s="18" t="s">
        <v>167</v>
      </c>
      <c r="BK497" s="242">
        <f>ROUND(I497*H497,2)</f>
        <v>0</v>
      </c>
      <c r="BL497" s="18" t="s">
        <v>167</v>
      </c>
      <c r="BM497" s="241" t="s">
        <v>684</v>
      </c>
    </row>
    <row r="498" s="2" customFormat="1">
      <c r="A498" s="39"/>
      <c r="B498" s="40"/>
      <c r="C498" s="41"/>
      <c r="D498" s="243" t="s">
        <v>169</v>
      </c>
      <c r="E498" s="41"/>
      <c r="F498" s="244" t="s">
        <v>683</v>
      </c>
      <c r="G498" s="41"/>
      <c r="H498" s="41"/>
      <c r="I498" s="245"/>
      <c r="J498" s="41"/>
      <c r="K498" s="41"/>
      <c r="L498" s="45"/>
      <c r="M498" s="246"/>
      <c r="N498" s="247"/>
      <c r="O498" s="93"/>
      <c r="P498" s="93"/>
      <c r="Q498" s="93"/>
      <c r="R498" s="93"/>
      <c r="S498" s="93"/>
      <c r="T498" s="94"/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T498" s="18" t="s">
        <v>169</v>
      </c>
      <c r="AU498" s="18" t="s">
        <v>85</v>
      </c>
    </row>
    <row r="499" s="13" customFormat="1">
      <c r="A499" s="13"/>
      <c r="B499" s="248"/>
      <c r="C499" s="249"/>
      <c r="D499" s="243" t="s">
        <v>178</v>
      </c>
      <c r="E499" s="250" t="s">
        <v>1</v>
      </c>
      <c r="F499" s="251" t="s">
        <v>685</v>
      </c>
      <c r="G499" s="249"/>
      <c r="H499" s="252">
        <v>59.811999999999998</v>
      </c>
      <c r="I499" s="253"/>
      <c r="J499" s="249"/>
      <c r="K499" s="249"/>
      <c r="L499" s="254"/>
      <c r="M499" s="255"/>
      <c r="N499" s="256"/>
      <c r="O499" s="256"/>
      <c r="P499" s="256"/>
      <c r="Q499" s="256"/>
      <c r="R499" s="256"/>
      <c r="S499" s="256"/>
      <c r="T499" s="257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58" t="s">
        <v>178</v>
      </c>
      <c r="AU499" s="258" t="s">
        <v>85</v>
      </c>
      <c r="AV499" s="13" t="s">
        <v>85</v>
      </c>
      <c r="AW499" s="13" t="s">
        <v>32</v>
      </c>
      <c r="AX499" s="13" t="s">
        <v>83</v>
      </c>
      <c r="AY499" s="258" t="s">
        <v>161</v>
      </c>
    </row>
    <row r="500" s="2" customFormat="1" ht="37.8" customHeight="1">
      <c r="A500" s="39"/>
      <c r="B500" s="40"/>
      <c r="C500" s="229" t="s">
        <v>686</v>
      </c>
      <c r="D500" s="229" t="s">
        <v>163</v>
      </c>
      <c r="E500" s="230" t="s">
        <v>687</v>
      </c>
      <c r="F500" s="231" t="s">
        <v>688</v>
      </c>
      <c r="G500" s="232" t="s">
        <v>260</v>
      </c>
      <c r="H500" s="233">
        <v>262.42500000000001</v>
      </c>
      <c r="I500" s="234"/>
      <c r="J500" s="235">
        <f>ROUND(I500*H500,2)</f>
        <v>0</v>
      </c>
      <c r="K500" s="236"/>
      <c r="L500" s="45"/>
      <c r="M500" s="237" t="s">
        <v>1</v>
      </c>
      <c r="N500" s="238" t="s">
        <v>43</v>
      </c>
      <c r="O500" s="93"/>
      <c r="P500" s="239">
        <f>O500*H500</f>
        <v>0</v>
      </c>
      <c r="Q500" s="239">
        <v>0</v>
      </c>
      <c r="R500" s="239">
        <f>Q500*H500</f>
        <v>0</v>
      </c>
      <c r="S500" s="239">
        <v>0.02</v>
      </c>
      <c r="T500" s="240">
        <f>S500*H500</f>
        <v>5.2484999999999999</v>
      </c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R500" s="241" t="s">
        <v>167</v>
      </c>
      <c r="AT500" s="241" t="s">
        <v>163</v>
      </c>
      <c r="AU500" s="241" t="s">
        <v>85</v>
      </c>
      <c r="AY500" s="18" t="s">
        <v>161</v>
      </c>
      <c r="BE500" s="242">
        <f>IF(N500="základní",J500,0)</f>
        <v>0</v>
      </c>
      <c r="BF500" s="242">
        <f>IF(N500="snížená",J500,0)</f>
        <v>0</v>
      </c>
      <c r="BG500" s="242">
        <f>IF(N500="zákl. přenesená",J500,0)</f>
        <v>0</v>
      </c>
      <c r="BH500" s="242">
        <f>IF(N500="sníž. přenesená",J500,0)</f>
        <v>0</v>
      </c>
      <c r="BI500" s="242">
        <f>IF(N500="nulová",J500,0)</f>
        <v>0</v>
      </c>
      <c r="BJ500" s="18" t="s">
        <v>167</v>
      </c>
      <c r="BK500" s="242">
        <f>ROUND(I500*H500,2)</f>
        <v>0</v>
      </c>
      <c r="BL500" s="18" t="s">
        <v>167</v>
      </c>
      <c r="BM500" s="241" t="s">
        <v>689</v>
      </c>
    </row>
    <row r="501" s="2" customFormat="1">
      <c r="A501" s="39"/>
      <c r="B501" s="40"/>
      <c r="C501" s="41"/>
      <c r="D501" s="243" t="s">
        <v>169</v>
      </c>
      <c r="E501" s="41"/>
      <c r="F501" s="244" t="s">
        <v>688</v>
      </c>
      <c r="G501" s="41"/>
      <c r="H501" s="41"/>
      <c r="I501" s="245"/>
      <c r="J501" s="41"/>
      <c r="K501" s="41"/>
      <c r="L501" s="45"/>
      <c r="M501" s="246"/>
      <c r="N501" s="247"/>
      <c r="O501" s="93"/>
      <c r="P501" s="93"/>
      <c r="Q501" s="93"/>
      <c r="R501" s="93"/>
      <c r="S501" s="93"/>
      <c r="T501" s="94"/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T501" s="18" t="s">
        <v>169</v>
      </c>
      <c r="AU501" s="18" t="s">
        <v>85</v>
      </c>
    </row>
    <row r="502" s="13" customFormat="1">
      <c r="A502" s="13"/>
      <c r="B502" s="248"/>
      <c r="C502" s="249"/>
      <c r="D502" s="243" t="s">
        <v>178</v>
      </c>
      <c r="E502" s="250" t="s">
        <v>1</v>
      </c>
      <c r="F502" s="251" t="s">
        <v>365</v>
      </c>
      <c r="G502" s="249"/>
      <c r="H502" s="252">
        <v>37.969000000000001</v>
      </c>
      <c r="I502" s="253"/>
      <c r="J502" s="249"/>
      <c r="K502" s="249"/>
      <c r="L502" s="254"/>
      <c r="M502" s="255"/>
      <c r="N502" s="256"/>
      <c r="O502" s="256"/>
      <c r="P502" s="256"/>
      <c r="Q502" s="256"/>
      <c r="R502" s="256"/>
      <c r="S502" s="256"/>
      <c r="T502" s="257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58" t="s">
        <v>178</v>
      </c>
      <c r="AU502" s="258" t="s">
        <v>85</v>
      </c>
      <c r="AV502" s="13" t="s">
        <v>85</v>
      </c>
      <c r="AW502" s="13" t="s">
        <v>32</v>
      </c>
      <c r="AX502" s="13" t="s">
        <v>76</v>
      </c>
      <c r="AY502" s="258" t="s">
        <v>161</v>
      </c>
    </row>
    <row r="503" s="14" customFormat="1">
      <c r="A503" s="14"/>
      <c r="B503" s="259"/>
      <c r="C503" s="260"/>
      <c r="D503" s="243" t="s">
        <v>178</v>
      </c>
      <c r="E503" s="261" t="s">
        <v>1</v>
      </c>
      <c r="F503" s="262" t="s">
        <v>366</v>
      </c>
      <c r="G503" s="260"/>
      <c r="H503" s="263">
        <v>37.969000000000001</v>
      </c>
      <c r="I503" s="264"/>
      <c r="J503" s="260"/>
      <c r="K503" s="260"/>
      <c r="L503" s="265"/>
      <c r="M503" s="266"/>
      <c r="N503" s="267"/>
      <c r="O503" s="267"/>
      <c r="P503" s="267"/>
      <c r="Q503" s="267"/>
      <c r="R503" s="267"/>
      <c r="S503" s="267"/>
      <c r="T503" s="268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69" t="s">
        <v>178</v>
      </c>
      <c r="AU503" s="269" t="s">
        <v>85</v>
      </c>
      <c r="AV503" s="14" t="s">
        <v>173</v>
      </c>
      <c r="AW503" s="14" t="s">
        <v>32</v>
      </c>
      <c r="AX503" s="14" t="s">
        <v>76</v>
      </c>
      <c r="AY503" s="269" t="s">
        <v>161</v>
      </c>
    </row>
    <row r="504" s="13" customFormat="1">
      <c r="A504" s="13"/>
      <c r="B504" s="248"/>
      <c r="C504" s="249"/>
      <c r="D504" s="243" t="s">
        <v>178</v>
      </c>
      <c r="E504" s="250" t="s">
        <v>1</v>
      </c>
      <c r="F504" s="251" t="s">
        <v>367</v>
      </c>
      <c r="G504" s="249"/>
      <c r="H504" s="252">
        <v>23.670000000000002</v>
      </c>
      <c r="I504" s="253"/>
      <c r="J504" s="249"/>
      <c r="K504" s="249"/>
      <c r="L504" s="254"/>
      <c r="M504" s="255"/>
      <c r="N504" s="256"/>
      <c r="O504" s="256"/>
      <c r="P504" s="256"/>
      <c r="Q504" s="256"/>
      <c r="R504" s="256"/>
      <c r="S504" s="256"/>
      <c r="T504" s="257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58" t="s">
        <v>178</v>
      </c>
      <c r="AU504" s="258" t="s">
        <v>85</v>
      </c>
      <c r="AV504" s="13" t="s">
        <v>85</v>
      </c>
      <c r="AW504" s="13" t="s">
        <v>32</v>
      </c>
      <c r="AX504" s="13" t="s">
        <v>76</v>
      </c>
      <c r="AY504" s="258" t="s">
        <v>161</v>
      </c>
    </row>
    <row r="505" s="14" customFormat="1">
      <c r="A505" s="14"/>
      <c r="B505" s="259"/>
      <c r="C505" s="260"/>
      <c r="D505" s="243" t="s">
        <v>178</v>
      </c>
      <c r="E505" s="261" t="s">
        <v>1</v>
      </c>
      <c r="F505" s="262" t="s">
        <v>368</v>
      </c>
      <c r="G505" s="260"/>
      <c r="H505" s="263">
        <v>23.670000000000002</v>
      </c>
      <c r="I505" s="264"/>
      <c r="J505" s="260"/>
      <c r="K505" s="260"/>
      <c r="L505" s="265"/>
      <c r="M505" s="266"/>
      <c r="N505" s="267"/>
      <c r="O505" s="267"/>
      <c r="P505" s="267"/>
      <c r="Q505" s="267"/>
      <c r="R505" s="267"/>
      <c r="S505" s="267"/>
      <c r="T505" s="268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69" t="s">
        <v>178</v>
      </c>
      <c r="AU505" s="269" t="s">
        <v>85</v>
      </c>
      <c r="AV505" s="14" t="s">
        <v>173</v>
      </c>
      <c r="AW505" s="14" t="s">
        <v>32</v>
      </c>
      <c r="AX505" s="14" t="s">
        <v>76</v>
      </c>
      <c r="AY505" s="269" t="s">
        <v>161</v>
      </c>
    </row>
    <row r="506" s="13" customFormat="1">
      <c r="A506" s="13"/>
      <c r="B506" s="248"/>
      <c r="C506" s="249"/>
      <c r="D506" s="243" t="s">
        <v>178</v>
      </c>
      <c r="E506" s="250" t="s">
        <v>1</v>
      </c>
      <c r="F506" s="251" t="s">
        <v>369</v>
      </c>
      <c r="G506" s="249"/>
      <c r="H506" s="252">
        <v>11.728999999999999</v>
      </c>
      <c r="I506" s="253"/>
      <c r="J506" s="249"/>
      <c r="K506" s="249"/>
      <c r="L506" s="254"/>
      <c r="M506" s="255"/>
      <c r="N506" s="256"/>
      <c r="O506" s="256"/>
      <c r="P506" s="256"/>
      <c r="Q506" s="256"/>
      <c r="R506" s="256"/>
      <c r="S506" s="256"/>
      <c r="T506" s="257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58" t="s">
        <v>178</v>
      </c>
      <c r="AU506" s="258" t="s">
        <v>85</v>
      </c>
      <c r="AV506" s="13" t="s">
        <v>85</v>
      </c>
      <c r="AW506" s="13" t="s">
        <v>32</v>
      </c>
      <c r="AX506" s="13" t="s">
        <v>76</v>
      </c>
      <c r="AY506" s="258" t="s">
        <v>161</v>
      </c>
    </row>
    <row r="507" s="14" customFormat="1">
      <c r="A507" s="14"/>
      <c r="B507" s="259"/>
      <c r="C507" s="260"/>
      <c r="D507" s="243" t="s">
        <v>178</v>
      </c>
      <c r="E507" s="261" t="s">
        <v>1</v>
      </c>
      <c r="F507" s="262" t="s">
        <v>372</v>
      </c>
      <c r="G507" s="260"/>
      <c r="H507" s="263">
        <v>11.728999999999999</v>
      </c>
      <c r="I507" s="264"/>
      <c r="J507" s="260"/>
      <c r="K507" s="260"/>
      <c r="L507" s="265"/>
      <c r="M507" s="266"/>
      <c r="N507" s="267"/>
      <c r="O507" s="267"/>
      <c r="P507" s="267"/>
      <c r="Q507" s="267"/>
      <c r="R507" s="267"/>
      <c r="S507" s="267"/>
      <c r="T507" s="268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69" t="s">
        <v>178</v>
      </c>
      <c r="AU507" s="269" t="s">
        <v>85</v>
      </c>
      <c r="AV507" s="14" t="s">
        <v>173</v>
      </c>
      <c r="AW507" s="14" t="s">
        <v>32</v>
      </c>
      <c r="AX507" s="14" t="s">
        <v>76</v>
      </c>
      <c r="AY507" s="269" t="s">
        <v>161</v>
      </c>
    </row>
    <row r="508" s="13" customFormat="1">
      <c r="A508" s="13"/>
      <c r="B508" s="248"/>
      <c r="C508" s="249"/>
      <c r="D508" s="243" t="s">
        <v>178</v>
      </c>
      <c r="E508" s="250" t="s">
        <v>1</v>
      </c>
      <c r="F508" s="251" t="s">
        <v>370</v>
      </c>
      <c r="G508" s="249"/>
      <c r="H508" s="252">
        <v>18.02</v>
      </c>
      <c r="I508" s="253"/>
      <c r="J508" s="249"/>
      <c r="K508" s="249"/>
      <c r="L508" s="254"/>
      <c r="M508" s="255"/>
      <c r="N508" s="256"/>
      <c r="O508" s="256"/>
      <c r="P508" s="256"/>
      <c r="Q508" s="256"/>
      <c r="R508" s="256"/>
      <c r="S508" s="256"/>
      <c r="T508" s="257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58" t="s">
        <v>178</v>
      </c>
      <c r="AU508" s="258" t="s">
        <v>85</v>
      </c>
      <c r="AV508" s="13" t="s">
        <v>85</v>
      </c>
      <c r="AW508" s="13" t="s">
        <v>32</v>
      </c>
      <c r="AX508" s="13" t="s">
        <v>76</v>
      </c>
      <c r="AY508" s="258" t="s">
        <v>161</v>
      </c>
    </row>
    <row r="509" s="14" customFormat="1">
      <c r="A509" s="14"/>
      <c r="B509" s="259"/>
      <c r="C509" s="260"/>
      <c r="D509" s="243" t="s">
        <v>178</v>
      </c>
      <c r="E509" s="261" t="s">
        <v>1</v>
      </c>
      <c r="F509" s="262" t="s">
        <v>371</v>
      </c>
      <c r="G509" s="260"/>
      <c r="H509" s="263">
        <v>18.02</v>
      </c>
      <c r="I509" s="264"/>
      <c r="J509" s="260"/>
      <c r="K509" s="260"/>
      <c r="L509" s="265"/>
      <c r="M509" s="266"/>
      <c r="N509" s="267"/>
      <c r="O509" s="267"/>
      <c r="P509" s="267"/>
      <c r="Q509" s="267"/>
      <c r="R509" s="267"/>
      <c r="S509" s="267"/>
      <c r="T509" s="268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69" t="s">
        <v>178</v>
      </c>
      <c r="AU509" s="269" t="s">
        <v>85</v>
      </c>
      <c r="AV509" s="14" t="s">
        <v>173</v>
      </c>
      <c r="AW509" s="14" t="s">
        <v>32</v>
      </c>
      <c r="AX509" s="14" t="s">
        <v>76</v>
      </c>
      <c r="AY509" s="269" t="s">
        <v>161</v>
      </c>
    </row>
    <row r="510" s="13" customFormat="1">
      <c r="A510" s="13"/>
      <c r="B510" s="248"/>
      <c r="C510" s="249"/>
      <c r="D510" s="243" t="s">
        <v>178</v>
      </c>
      <c r="E510" s="250" t="s">
        <v>1</v>
      </c>
      <c r="F510" s="251" t="s">
        <v>373</v>
      </c>
      <c r="G510" s="249"/>
      <c r="H510" s="252">
        <v>59.850999999999999</v>
      </c>
      <c r="I510" s="253"/>
      <c r="J510" s="249"/>
      <c r="K510" s="249"/>
      <c r="L510" s="254"/>
      <c r="M510" s="255"/>
      <c r="N510" s="256"/>
      <c r="O510" s="256"/>
      <c r="P510" s="256"/>
      <c r="Q510" s="256"/>
      <c r="R510" s="256"/>
      <c r="S510" s="256"/>
      <c r="T510" s="257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58" t="s">
        <v>178</v>
      </c>
      <c r="AU510" s="258" t="s">
        <v>85</v>
      </c>
      <c r="AV510" s="13" t="s">
        <v>85</v>
      </c>
      <c r="AW510" s="13" t="s">
        <v>32</v>
      </c>
      <c r="AX510" s="13" t="s">
        <v>76</v>
      </c>
      <c r="AY510" s="258" t="s">
        <v>161</v>
      </c>
    </row>
    <row r="511" s="14" customFormat="1">
      <c r="A511" s="14"/>
      <c r="B511" s="259"/>
      <c r="C511" s="260"/>
      <c r="D511" s="243" t="s">
        <v>178</v>
      </c>
      <c r="E511" s="261" t="s">
        <v>1</v>
      </c>
      <c r="F511" s="262" t="s">
        <v>374</v>
      </c>
      <c r="G511" s="260"/>
      <c r="H511" s="263">
        <v>59.850999999999999</v>
      </c>
      <c r="I511" s="264"/>
      <c r="J511" s="260"/>
      <c r="K511" s="260"/>
      <c r="L511" s="265"/>
      <c r="M511" s="266"/>
      <c r="N511" s="267"/>
      <c r="O511" s="267"/>
      <c r="P511" s="267"/>
      <c r="Q511" s="267"/>
      <c r="R511" s="267"/>
      <c r="S511" s="267"/>
      <c r="T511" s="268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69" t="s">
        <v>178</v>
      </c>
      <c r="AU511" s="269" t="s">
        <v>85</v>
      </c>
      <c r="AV511" s="14" t="s">
        <v>173</v>
      </c>
      <c r="AW511" s="14" t="s">
        <v>32</v>
      </c>
      <c r="AX511" s="14" t="s">
        <v>76</v>
      </c>
      <c r="AY511" s="269" t="s">
        <v>161</v>
      </c>
    </row>
    <row r="512" s="13" customFormat="1">
      <c r="A512" s="13"/>
      <c r="B512" s="248"/>
      <c r="C512" s="249"/>
      <c r="D512" s="243" t="s">
        <v>178</v>
      </c>
      <c r="E512" s="250" t="s">
        <v>1</v>
      </c>
      <c r="F512" s="251" t="s">
        <v>375</v>
      </c>
      <c r="G512" s="249"/>
      <c r="H512" s="252">
        <v>21.628</v>
      </c>
      <c r="I512" s="253"/>
      <c r="J512" s="249"/>
      <c r="K512" s="249"/>
      <c r="L512" s="254"/>
      <c r="M512" s="255"/>
      <c r="N512" s="256"/>
      <c r="O512" s="256"/>
      <c r="P512" s="256"/>
      <c r="Q512" s="256"/>
      <c r="R512" s="256"/>
      <c r="S512" s="256"/>
      <c r="T512" s="257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58" t="s">
        <v>178</v>
      </c>
      <c r="AU512" s="258" t="s">
        <v>85</v>
      </c>
      <c r="AV512" s="13" t="s">
        <v>85</v>
      </c>
      <c r="AW512" s="13" t="s">
        <v>32</v>
      </c>
      <c r="AX512" s="13" t="s">
        <v>76</v>
      </c>
      <c r="AY512" s="258" t="s">
        <v>161</v>
      </c>
    </row>
    <row r="513" s="14" customFormat="1">
      <c r="A513" s="14"/>
      <c r="B513" s="259"/>
      <c r="C513" s="260"/>
      <c r="D513" s="243" t="s">
        <v>178</v>
      </c>
      <c r="E513" s="261" t="s">
        <v>1</v>
      </c>
      <c r="F513" s="262" t="s">
        <v>376</v>
      </c>
      <c r="G513" s="260"/>
      <c r="H513" s="263">
        <v>21.628</v>
      </c>
      <c r="I513" s="264"/>
      <c r="J513" s="260"/>
      <c r="K513" s="260"/>
      <c r="L513" s="265"/>
      <c r="M513" s="266"/>
      <c r="N513" s="267"/>
      <c r="O513" s="267"/>
      <c r="P513" s="267"/>
      <c r="Q513" s="267"/>
      <c r="R513" s="267"/>
      <c r="S513" s="267"/>
      <c r="T513" s="268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69" t="s">
        <v>178</v>
      </c>
      <c r="AU513" s="269" t="s">
        <v>85</v>
      </c>
      <c r="AV513" s="14" t="s">
        <v>173</v>
      </c>
      <c r="AW513" s="14" t="s">
        <v>32</v>
      </c>
      <c r="AX513" s="14" t="s">
        <v>76</v>
      </c>
      <c r="AY513" s="269" t="s">
        <v>161</v>
      </c>
    </row>
    <row r="514" s="13" customFormat="1">
      <c r="A514" s="13"/>
      <c r="B514" s="248"/>
      <c r="C514" s="249"/>
      <c r="D514" s="243" t="s">
        <v>178</v>
      </c>
      <c r="E514" s="250" t="s">
        <v>1</v>
      </c>
      <c r="F514" s="251" t="s">
        <v>377</v>
      </c>
      <c r="G514" s="249"/>
      <c r="H514" s="252">
        <v>18.949999999999999</v>
      </c>
      <c r="I514" s="253"/>
      <c r="J514" s="249"/>
      <c r="K514" s="249"/>
      <c r="L514" s="254"/>
      <c r="M514" s="255"/>
      <c r="N514" s="256"/>
      <c r="O514" s="256"/>
      <c r="P514" s="256"/>
      <c r="Q514" s="256"/>
      <c r="R514" s="256"/>
      <c r="S514" s="256"/>
      <c r="T514" s="257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58" t="s">
        <v>178</v>
      </c>
      <c r="AU514" s="258" t="s">
        <v>85</v>
      </c>
      <c r="AV514" s="13" t="s">
        <v>85</v>
      </c>
      <c r="AW514" s="13" t="s">
        <v>32</v>
      </c>
      <c r="AX514" s="13" t="s">
        <v>76</v>
      </c>
      <c r="AY514" s="258" t="s">
        <v>161</v>
      </c>
    </row>
    <row r="515" s="14" customFormat="1">
      <c r="A515" s="14"/>
      <c r="B515" s="259"/>
      <c r="C515" s="260"/>
      <c r="D515" s="243" t="s">
        <v>178</v>
      </c>
      <c r="E515" s="261" t="s">
        <v>1</v>
      </c>
      <c r="F515" s="262" t="s">
        <v>378</v>
      </c>
      <c r="G515" s="260"/>
      <c r="H515" s="263">
        <v>18.949999999999999</v>
      </c>
      <c r="I515" s="264"/>
      <c r="J515" s="260"/>
      <c r="K515" s="260"/>
      <c r="L515" s="265"/>
      <c r="M515" s="266"/>
      <c r="N515" s="267"/>
      <c r="O515" s="267"/>
      <c r="P515" s="267"/>
      <c r="Q515" s="267"/>
      <c r="R515" s="267"/>
      <c r="S515" s="267"/>
      <c r="T515" s="268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69" t="s">
        <v>178</v>
      </c>
      <c r="AU515" s="269" t="s">
        <v>85</v>
      </c>
      <c r="AV515" s="14" t="s">
        <v>173</v>
      </c>
      <c r="AW515" s="14" t="s">
        <v>32</v>
      </c>
      <c r="AX515" s="14" t="s">
        <v>76</v>
      </c>
      <c r="AY515" s="269" t="s">
        <v>161</v>
      </c>
    </row>
    <row r="516" s="13" customFormat="1">
      <c r="A516" s="13"/>
      <c r="B516" s="248"/>
      <c r="C516" s="249"/>
      <c r="D516" s="243" t="s">
        <v>178</v>
      </c>
      <c r="E516" s="250" t="s">
        <v>1</v>
      </c>
      <c r="F516" s="251" t="s">
        <v>379</v>
      </c>
      <c r="G516" s="249"/>
      <c r="H516" s="252">
        <v>56.027999999999999</v>
      </c>
      <c r="I516" s="253"/>
      <c r="J516" s="249"/>
      <c r="K516" s="249"/>
      <c r="L516" s="254"/>
      <c r="M516" s="255"/>
      <c r="N516" s="256"/>
      <c r="O516" s="256"/>
      <c r="P516" s="256"/>
      <c r="Q516" s="256"/>
      <c r="R516" s="256"/>
      <c r="S516" s="256"/>
      <c r="T516" s="257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58" t="s">
        <v>178</v>
      </c>
      <c r="AU516" s="258" t="s">
        <v>85</v>
      </c>
      <c r="AV516" s="13" t="s">
        <v>85</v>
      </c>
      <c r="AW516" s="13" t="s">
        <v>32</v>
      </c>
      <c r="AX516" s="13" t="s">
        <v>76</v>
      </c>
      <c r="AY516" s="258" t="s">
        <v>161</v>
      </c>
    </row>
    <row r="517" s="14" customFormat="1">
      <c r="A517" s="14"/>
      <c r="B517" s="259"/>
      <c r="C517" s="260"/>
      <c r="D517" s="243" t="s">
        <v>178</v>
      </c>
      <c r="E517" s="261" t="s">
        <v>1</v>
      </c>
      <c r="F517" s="262" t="s">
        <v>380</v>
      </c>
      <c r="G517" s="260"/>
      <c r="H517" s="263">
        <v>56.027999999999999</v>
      </c>
      <c r="I517" s="264"/>
      <c r="J517" s="260"/>
      <c r="K517" s="260"/>
      <c r="L517" s="265"/>
      <c r="M517" s="266"/>
      <c r="N517" s="267"/>
      <c r="O517" s="267"/>
      <c r="P517" s="267"/>
      <c r="Q517" s="267"/>
      <c r="R517" s="267"/>
      <c r="S517" s="267"/>
      <c r="T517" s="268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69" t="s">
        <v>178</v>
      </c>
      <c r="AU517" s="269" t="s">
        <v>85</v>
      </c>
      <c r="AV517" s="14" t="s">
        <v>173</v>
      </c>
      <c r="AW517" s="14" t="s">
        <v>32</v>
      </c>
      <c r="AX517" s="14" t="s">
        <v>76</v>
      </c>
      <c r="AY517" s="269" t="s">
        <v>161</v>
      </c>
    </row>
    <row r="518" s="13" customFormat="1">
      <c r="A518" s="13"/>
      <c r="B518" s="248"/>
      <c r="C518" s="249"/>
      <c r="D518" s="243" t="s">
        <v>178</v>
      </c>
      <c r="E518" s="250" t="s">
        <v>1</v>
      </c>
      <c r="F518" s="251" t="s">
        <v>381</v>
      </c>
      <c r="G518" s="249"/>
      <c r="H518" s="252">
        <v>14.58</v>
      </c>
      <c r="I518" s="253"/>
      <c r="J518" s="249"/>
      <c r="K518" s="249"/>
      <c r="L518" s="254"/>
      <c r="M518" s="255"/>
      <c r="N518" s="256"/>
      <c r="O518" s="256"/>
      <c r="P518" s="256"/>
      <c r="Q518" s="256"/>
      <c r="R518" s="256"/>
      <c r="S518" s="256"/>
      <c r="T518" s="257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58" t="s">
        <v>178</v>
      </c>
      <c r="AU518" s="258" t="s">
        <v>85</v>
      </c>
      <c r="AV518" s="13" t="s">
        <v>85</v>
      </c>
      <c r="AW518" s="13" t="s">
        <v>32</v>
      </c>
      <c r="AX518" s="13" t="s">
        <v>76</v>
      </c>
      <c r="AY518" s="258" t="s">
        <v>161</v>
      </c>
    </row>
    <row r="519" s="14" customFormat="1">
      <c r="A519" s="14"/>
      <c r="B519" s="259"/>
      <c r="C519" s="260"/>
      <c r="D519" s="243" t="s">
        <v>178</v>
      </c>
      <c r="E519" s="261" t="s">
        <v>1</v>
      </c>
      <c r="F519" s="262" t="s">
        <v>382</v>
      </c>
      <c r="G519" s="260"/>
      <c r="H519" s="263">
        <v>14.58</v>
      </c>
      <c r="I519" s="264"/>
      <c r="J519" s="260"/>
      <c r="K519" s="260"/>
      <c r="L519" s="265"/>
      <c r="M519" s="266"/>
      <c r="N519" s="267"/>
      <c r="O519" s="267"/>
      <c r="P519" s="267"/>
      <c r="Q519" s="267"/>
      <c r="R519" s="267"/>
      <c r="S519" s="267"/>
      <c r="T519" s="268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69" t="s">
        <v>178</v>
      </c>
      <c r="AU519" s="269" t="s">
        <v>85</v>
      </c>
      <c r="AV519" s="14" t="s">
        <v>173</v>
      </c>
      <c r="AW519" s="14" t="s">
        <v>32</v>
      </c>
      <c r="AX519" s="14" t="s">
        <v>76</v>
      </c>
      <c r="AY519" s="269" t="s">
        <v>161</v>
      </c>
    </row>
    <row r="520" s="15" customFormat="1">
      <c r="A520" s="15"/>
      <c r="B520" s="270"/>
      <c r="C520" s="271"/>
      <c r="D520" s="243" t="s">
        <v>178</v>
      </c>
      <c r="E520" s="272" t="s">
        <v>1</v>
      </c>
      <c r="F520" s="273" t="s">
        <v>183</v>
      </c>
      <c r="G520" s="271"/>
      <c r="H520" s="274">
        <v>262.42499999999995</v>
      </c>
      <c r="I520" s="275"/>
      <c r="J520" s="271"/>
      <c r="K520" s="271"/>
      <c r="L520" s="276"/>
      <c r="M520" s="277"/>
      <c r="N520" s="278"/>
      <c r="O520" s="278"/>
      <c r="P520" s="278"/>
      <c r="Q520" s="278"/>
      <c r="R520" s="278"/>
      <c r="S520" s="278"/>
      <c r="T520" s="279"/>
      <c r="U520" s="15"/>
      <c r="V520" s="15"/>
      <c r="W520" s="15"/>
      <c r="X520" s="15"/>
      <c r="Y520" s="15"/>
      <c r="Z520" s="15"/>
      <c r="AA520" s="15"/>
      <c r="AB520" s="15"/>
      <c r="AC520" s="15"/>
      <c r="AD520" s="15"/>
      <c r="AE520" s="15"/>
      <c r="AT520" s="280" t="s">
        <v>178</v>
      </c>
      <c r="AU520" s="280" t="s">
        <v>85</v>
      </c>
      <c r="AV520" s="15" t="s">
        <v>167</v>
      </c>
      <c r="AW520" s="15" t="s">
        <v>32</v>
      </c>
      <c r="AX520" s="15" t="s">
        <v>83</v>
      </c>
      <c r="AY520" s="280" t="s">
        <v>161</v>
      </c>
    </row>
    <row r="521" s="2" customFormat="1" ht="37.8" customHeight="1">
      <c r="A521" s="39"/>
      <c r="B521" s="40"/>
      <c r="C521" s="229" t="s">
        <v>690</v>
      </c>
      <c r="D521" s="229" t="s">
        <v>163</v>
      </c>
      <c r="E521" s="230" t="s">
        <v>691</v>
      </c>
      <c r="F521" s="231" t="s">
        <v>692</v>
      </c>
      <c r="G521" s="232" t="s">
        <v>260</v>
      </c>
      <c r="H521" s="233">
        <v>89.040999999999997</v>
      </c>
      <c r="I521" s="234"/>
      <c r="J521" s="235">
        <f>ROUND(I521*H521,2)</f>
        <v>0</v>
      </c>
      <c r="K521" s="236"/>
      <c r="L521" s="45"/>
      <c r="M521" s="237" t="s">
        <v>1</v>
      </c>
      <c r="N521" s="238" t="s">
        <v>43</v>
      </c>
      <c r="O521" s="93"/>
      <c r="P521" s="239">
        <f>O521*H521</f>
        <v>0</v>
      </c>
      <c r="Q521" s="239">
        <v>0</v>
      </c>
      <c r="R521" s="239">
        <f>Q521*H521</f>
        <v>0</v>
      </c>
      <c r="S521" s="239">
        <v>0.045999999999999999</v>
      </c>
      <c r="T521" s="240">
        <f>S521*H521</f>
        <v>4.0958860000000001</v>
      </c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R521" s="241" t="s">
        <v>167</v>
      </c>
      <c r="AT521" s="241" t="s">
        <v>163</v>
      </c>
      <c r="AU521" s="241" t="s">
        <v>85</v>
      </c>
      <c r="AY521" s="18" t="s">
        <v>161</v>
      </c>
      <c r="BE521" s="242">
        <f>IF(N521="základní",J521,0)</f>
        <v>0</v>
      </c>
      <c r="BF521" s="242">
        <f>IF(N521="snížená",J521,0)</f>
        <v>0</v>
      </c>
      <c r="BG521" s="242">
        <f>IF(N521="zákl. přenesená",J521,0)</f>
        <v>0</v>
      </c>
      <c r="BH521" s="242">
        <f>IF(N521="sníž. přenesená",J521,0)</f>
        <v>0</v>
      </c>
      <c r="BI521" s="242">
        <f>IF(N521="nulová",J521,0)</f>
        <v>0</v>
      </c>
      <c r="BJ521" s="18" t="s">
        <v>167</v>
      </c>
      <c r="BK521" s="242">
        <f>ROUND(I521*H521,2)</f>
        <v>0</v>
      </c>
      <c r="BL521" s="18" t="s">
        <v>167</v>
      </c>
      <c r="BM521" s="241" t="s">
        <v>693</v>
      </c>
    </row>
    <row r="522" s="2" customFormat="1">
      <c r="A522" s="39"/>
      <c r="B522" s="40"/>
      <c r="C522" s="41"/>
      <c r="D522" s="243" t="s">
        <v>169</v>
      </c>
      <c r="E522" s="41"/>
      <c r="F522" s="244" t="s">
        <v>692</v>
      </c>
      <c r="G522" s="41"/>
      <c r="H522" s="41"/>
      <c r="I522" s="245"/>
      <c r="J522" s="41"/>
      <c r="K522" s="41"/>
      <c r="L522" s="45"/>
      <c r="M522" s="246"/>
      <c r="N522" s="247"/>
      <c r="O522" s="93"/>
      <c r="P522" s="93"/>
      <c r="Q522" s="93"/>
      <c r="R522" s="93"/>
      <c r="S522" s="93"/>
      <c r="T522" s="94"/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T522" s="18" t="s">
        <v>169</v>
      </c>
      <c r="AU522" s="18" t="s">
        <v>85</v>
      </c>
    </row>
    <row r="523" s="13" customFormat="1">
      <c r="A523" s="13"/>
      <c r="B523" s="248"/>
      <c r="C523" s="249"/>
      <c r="D523" s="243" t="s">
        <v>178</v>
      </c>
      <c r="E523" s="250" t="s">
        <v>1</v>
      </c>
      <c r="F523" s="251" t="s">
        <v>694</v>
      </c>
      <c r="G523" s="249"/>
      <c r="H523" s="252">
        <v>49.57</v>
      </c>
      <c r="I523" s="253"/>
      <c r="J523" s="249"/>
      <c r="K523" s="249"/>
      <c r="L523" s="254"/>
      <c r="M523" s="255"/>
      <c r="N523" s="256"/>
      <c r="O523" s="256"/>
      <c r="P523" s="256"/>
      <c r="Q523" s="256"/>
      <c r="R523" s="256"/>
      <c r="S523" s="256"/>
      <c r="T523" s="257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58" t="s">
        <v>178</v>
      </c>
      <c r="AU523" s="258" t="s">
        <v>85</v>
      </c>
      <c r="AV523" s="13" t="s">
        <v>85</v>
      </c>
      <c r="AW523" s="13" t="s">
        <v>32</v>
      </c>
      <c r="AX523" s="13" t="s">
        <v>76</v>
      </c>
      <c r="AY523" s="258" t="s">
        <v>161</v>
      </c>
    </row>
    <row r="524" s="13" customFormat="1">
      <c r="A524" s="13"/>
      <c r="B524" s="248"/>
      <c r="C524" s="249"/>
      <c r="D524" s="243" t="s">
        <v>178</v>
      </c>
      <c r="E524" s="250" t="s">
        <v>1</v>
      </c>
      <c r="F524" s="251" t="s">
        <v>695</v>
      </c>
      <c r="G524" s="249"/>
      <c r="H524" s="252">
        <v>5.4080000000000004</v>
      </c>
      <c r="I524" s="253"/>
      <c r="J524" s="249"/>
      <c r="K524" s="249"/>
      <c r="L524" s="254"/>
      <c r="M524" s="255"/>
      <c r="N524" s="256"/>
      <c r="O524" s="256"/>
      <c r="P524" s="256"/>
      <c r="Q524" s="256"/>
      <c r="R524" s="256"/>
      <c r="S524" s="256"/>
      <c r="T524" s="257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58" t="s">
        <v>178</v>
      </c>
      <c r="AU524" s="258" t="s">
        <v>85</v>
      </c>
      <c r="AV524" s="13" t="s">
        <v>85</v>
      </c>
      <c r="AW524" s="13" t="s">
        <v>32</v>
      </c>
      <c r="AX524" s="13" t="s">
        <v>76</v>
      </c>
      <c r="AY524" s="258" t="s">
        <v>161</v>
      </c>
    </row>
    <row r="525" s="13" customFormat="1">
      <c r="A525" s="13"/>
      <c r="B525" s="248"/>
      <c r="C525" s="249"/>
      <c r="D525" s="243" t="s">
        <v>178</v>
      </c>
      <c r="E525" s="250" t="s">
        <v>1</v>
      </c>
      <c r="F525" s="251" t="s">
        <v>696</v>
      </c>
      <c r="G525" s="249"/>
      <c r="H525" s="252">
        <v>34.063000000000002</v>
      </c>
      <c r="I525" s="253"/>
      <c r="J525" s="249"/>
      <c r="K525" s="249"/>
      <c r="L525" s="254"/>
      <c r="M525" s="255"/>
      <c r="N525" s="256"/>
      <c r="O525" s="256"/>
      <c r="P525" s="256"/>
      <c r="Q525" s="256"/>
      <c r="R525" s="256"/>
      <c r="S525" s="256"/>
      <c r="T525" s="257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58" t="s">
        <v>178</v>
      </c>
      <c r="AU525" s="258" t="s">
        <v>85</v>
      </c>
      <c r="AV525" s="13" t="s">
        <v>85</v>
      </c>
      <c r="AW525" s="13" t="s">
        <v>32</v>
      </c>
      <c r="AX525" s="13" t="s">
        <v>76</v>
      </c>
      <c r="AY525" s="258" t="s">
        <v>161</v>
      </c>
    </row>
    <row r="526" s="14" customFormat="1">
      <c r="A526" s="14"/>
      <c r="B526" s="259"/>
      <c r="C526" s="260"/>
      <c r="D526" s="243" t="s">
        <v>178</v>
      </c>
      <c r="E526" s="261" t="s">
        <v>1</v>
      </c>
      <c r="F526" s="262" t="s">
        <v>678</v>
      </c>
      <c r="G526" s="260"/>
      <c r="H526" s="263">
        <v>89.040999999999997</v>
      </c>
      <c r="I526" s="264"/>
      <c r="J526" s="260"/>
      <c r="K526" s="260"/>
      <c r="L526" s="265"/>
      <c r="M526" s="266"/>
      <c r="N526" s="267"/>
      <c r="O526" s="267"/>
      <c r="P526" s="267"/>
      <c r="Q526" s="267"/>
      <c r="R526" s="267"/>
      <c r="S526" s="267"/>
      <c r="T526" s="268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69" t="s">
        <v>178</v>
      </c>
      <c r="AU526" s="269" t="s">
        <v>85</v>
      </c>
      <c r="AV526" s="14" t="s">
        <v>173</v>
      </c>
      <c r="AW526" s="14" t="s">
        <v>32</v>
      </c>
      <c r="AX526" s="14" t="s">
        <v>76</v>
      </c>
      <c r="AY526" s="269" t="s">
        <v>161</v>
      </c>
    </row>
    <row r="527" s="15" customFormat="1">
      <c r="A527" s="15"/>
      <c r="B527" s="270"/>
      <c r="C527" s="271"/>
      <c r="D527" s="243" t="s">
        <v>178</v>
      </c>
      <c r="E527" s="272" t="s">
        <v>1</v>
      </c>
      <c r="F527" s="273" t="s">
        <v>183</v>
      </c>
      <c r="G527" s="271"/>
      <c r="H527" s="274">
        <v>89.040999999999997</v>
      </c>
      <c r="I527" s="275"/>
      <c r="J527" s="271"/>
      <c r="K527" s="271"/>
      <c r="L527" s="276"/>
      <c r="M527" s="277"/>
      <c r="N527" s="278"/>
      <c r="O527" s="278"/>
      <c r="P527" s="278"/>
      <c r="Q527" s="278"/>
      <c r="R527" s="278"/>
      <c r="S527" s="278"/>
      <c r="T527" s="279"/>
      <c r="U527" s="15"/>
      <c r="V527" s="15"/>
      <c r="W527" s="15"/>
      <c r="X527" s="15"/>
      <c r="Y527" s="15"/>
      <c r="Z527" s="15"/>
      <c r="AA527" s="15"/>
      <c r="AB527" s="15"/>
      <c r="AC527" s="15"/>
      <c r="AD527" s="15"/>
      <c r="AE527" s="15"/>
      <c r="AT527" s="280" t="s">
        <v>178</v>
      </c>
      <c r="AU527" s="280" t="s">
        <v>85</v>
      </c>
      <c r="AV527" s="15" t="s">
        <v>167</v>
      </c>
      <c r="AW527" s="15" t="s">
        <v>32</v>
      </c>
      <c r="AX527" s="15" t="s">
        <v>83</v>
      </c>
      <c r="AY527" s="280" t="s">
        <v>161</v>
      </c>
    </row>
    <row r="528" s="2" customFormat="1" ht="37.8" customHeight="1">
      <c r="A528" s="39"/>
      <c r="B528" s="40"/>
      <c r="C528" s="229" t="s">
        <v>697</v>
      </c>
      <c r="D528" s="229" t="s">
        <v>163</v>
      </c>
      <c r="E528" s="230" t="s">
        <v>698</v>
      </c>
      <c r="F528" s="231" t="s">
        <v>699</v>
      </c>
      <c r="G528" s="232" t="s">
        <v>260</v>
      </c>
      <c r="H528" s="233">
        <v>207.33199999999999</v>
      </c>
      <c r="I528" s="234"/>
      <c r="J528" s="235">
        <f>ROUND(I528*H528,2)</f>
        <v>0</v>
      </c>
      <c r="K528" s="236"/>
      <c r="L528" s="45"/>
      <c r="M528" s="237" t="s">
        <v>1</v>
      </c>
      <c r="N528" s="238" t="s">
        <v>43</v>
      </c>
      <c r="O528" s="93"/>
      <c r="P528" s="239">
        <f>O528*H528</f>
        <v>0</v>
      </c>
      <c r="Q528" s="239">
        <v>0</v>
      </c>
      <c r="R528" s="239">
        <f>Q528*H528</f>
        <v>0</v>
      </c>
      <c r="S528" s="239">
        <v>0.029000000000000001</v>
      </c>
      <c r="T528" s="240">
        <f>S528*H528</f>
        <v>6.0126280000000003</v>
      </c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R528" s="241" t="s">
        <v>167</v>
      </c>
      <c r="AT528" s="241" t="s">
        <v>163</v>
      </c>
      <c r="AU528" s="241" t="s">
        <v>85</v>
      </c>
      <c r="AY528" s="18" t="s">
        <v>161</v>
      </c>
      <c r="BE528" s="242">
        <f>IF(N528="základní",J528,0)</f>
        <v>0</v>
      </c>
      <c r="BF528" s="242">
        <f>IF(N528="snížená",J528,0)</f>
        <v>0</v>
      </c>
      <c r="BG528" s="242">
        <f>IF(N528="zákl. přenesená",J528,0)</f>
        <v>0</v>
      </c>
      <c r="BH528" s="242">
        <f>IF(N528="sníž. přenesená",J528,0)</f>
        <v>0</v>
      </c>
      <c r="BI528" s="242">
        <f>IF(N528="nulová",J528,0)</f>
        <v>0</v>
      </c>
      <c r="BJ528" s="18" t="s">
        <v>167</v>
      </c>
      <c r="BK528" s="242">
        <f>ROUND(I528*H528,2)</f>
        <v>0</v>
      </c>
      <c r="BL528" s="18" t="s">
        <v>167</v>
      </c>
      <c r="BM528" s="241" t="s">
        <v>700</v>
      </c>
    </row>
    <row r="529" s="2" customFormat="1">
      <c r="A529" s="39"/>
      <c r="B529" s="40"/>
      <c r="C529" s="41"/>
      <c r="D529" s="243" t="s">
        <v>169</v>
      </c>
      <c r="E529" s="41"/>
      <c r="F529" s="244" t="s">
        <v>699</v>
      </c>
      <c r="G529" s="41"/>
      <c r="H529" s="41"/>
      <c r="I529" s="245"/>
      <c r="J529" s="41"/>
      <c r="K529" s="41"/>
      <c r="L529" s="45"/>
      <c r="M529" s="246"/>
      <c r="N529" s="247"/>
      <c r="O529" s="93"/>
      <c r="P529" s="93"/>
      <c r="Q529" s="93"/>
      <c r="R529" s="93"/>
      <c r="S529" s="93"/>
      <c r="T529" s="94"/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T529" s="18" t="s">
        <v>169</v>
      </c>
      <c r="AU529" s="18" t="s">
        <v>85</v>
      </c>
    </row>
    <row r="530" s="13" customFormat="1">
      <c r="A530" s="13"/>
      <c r="B530" s="248"/>
      <c r="C530" s="249"/>
      <c r="D530" s="243" t="s">
        <v>178</v>
      </c>
      <c r="E530" s="250" t="s">
        <v>1</v>
      </c>
      <c r="F530" s="251" t="s">
        <v>420</v>
      </c>
      <c r="G530" s="249"/>
      <c r="H530" s="252">
        <v>40.972999999999999</v>
      </c>
      <c r="I530" s="253"/>
      <c r="J530" s="249"/>
      <c r="K530" s="249"/>
      <c r="L530" s="254"/>
      <c r="M530" s="255"/>
      <c r="N530" s="256"/>
      <c r="O530" s="256"/>
      <c r="P530" s="256"/>
      <c r="Q530" s="256"/>
      <c r="R530" s="256"/>
      <c r="S530" s="256"/>
      <c r="T530" s="257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58" t="s">
        <v>178</v>
      </c>
      <c r="AU530" s="258" t="s">
        <v>85</v>
      </c>
      <c r="AV530" s="13" t="s">
        <v>85</v>
      </c>
      <c r="AW530" s="13" t="s">
        <v>32</v>
      </c>
      <c r="AX530" s="13" t="s">
        <v>76</v>
      </c>
      <c r="AY530" s="258" t="s">
        <v>161</v>
      </c>
    </row>
    <row r="531" s="13" customFormat="1">
      <c r="A531" s="13"/>
      <c r="B531" s="248"/>
      <c r="C531" s="249"/>
      <c r="D531" s="243" t="s">
        <v>178</v>
      </c>
      <c r="E531" s="250" t="s">
        <v>1</v>
      </c>
      <c r="F531" s="251" t="s">
        <v>421</v>
      </c>
      <c r="G531" s="249"/>
      <c r="H531" s="252">
        <v>40.284999999999997</v>
      </c>
      <c r="I531" s="253"/>
      <c r="J531" s="249"/>
      <c r="K531" s="249"/>
      <c r="L531" s="254"/>
      <c r="M531" s="255"/>
      <c r="N531" s="256"/>
      <c r="O531" s="256"/>
      <c r="P531" s="256"/>
      <c r="Q531" s="256"/>
      <c r="R531" s="256"/>
      <c r="S531" s="256"/>
      <c r="T531" s="257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58" t="s">
        <v>178</v>
      </c>
      <c r="AU531" s="258" t="s">
        <v>85</v>
      </c>
      <c r="AV531" s="13" t="s">
        <v>85</v>
      </c>
      <c r="AW531" s="13" t="s">
        <v>32</v>
      </c>
      <c r="AX531" s="13" t="s">
        <v>76</v>
      </c>
      <c r="AY531" s="258" t="s">
        <v>161</v>
      </c>
    </row>
    <row r="532" s="13" customFormat="1">
      <c r="A532" s="13"/>
      <c r="B532" s="248"/>
      <c r="C532" s="249"/>
      <c r="D532" s="243" t="s">
        <v>178</v>
      </c>
      <c r="E532" s="250" t="s">
        <v>1</v>
      </c>
      <c r="F532" s="251" t="s">
        <v>422</v>
      </c>
      <c r="G532" s="249"/>
      <c r="H532" s="252">
        <v>126.074</v>
      </c>
      <c r="I532" s="253"/>
      <c r="J532" s="249"/>
      <c r="K532" s="249"/>
      <c r="L532" s="254"/>
      <c r="M532" s="255"/>
      <c r="N532" s="256"/>
      <c r="O532" s="256"/>
      <c r="P532" s="256"/>
      <c r="Q532" s="256"/>
      <c r="R532" s="256"/>
      <c r="S532" s="256"/>
      <c r="T532" s="257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58" t="s">
        <v>178</v>
      </c>
      <c r="AU532" s="258" t="s">
        <v>85</v>
      </c>
      <c r="AV532" s="13" t="s">
        <v>85</v>
      </c>
      <c r="AW532" s="13" t="s">
        <v>32</v>
      </c>
      <c r="AX532" s="13" t="s">
        <v>76</v>
      </c>
      <c r="AY532" s="258" t="s">
        <v>161</v>
      </c>
    </row>
    <row r="533" s="15" customFormat="1">
      <c r="A533" s="15"/>
      <c r="B533" s="270"/>
      <c r="C533" s="271"/>
      <c r="D533" s="243" t="s">
        <v>178</v>
      </c>
      <c r="E533" s="272" t="s">
        <v>1</v>
      </c>
      <c r="F533" s="273" t="s">
        <v>183</v>
      </c>
      <c r="G533" s="271"/>
      <c r="H533" s="274">
        <v>207.33199999999999</v>
      </c>
      <c r="I533" s="275"/>
      <c r="J533" s="271"/>
      <c r="K533" s="271"/>
      <c r="L533" s="276"/>
      <c r="M533" s="277"/>
      <c r="N533" s="278"/>
      <c r="O533" s="278"/>
      <c r="P533" s="278"/>
      <c r="Q533" s="278"/>
      <c r="R533" s="278"/>
      <c r="S533" s="278"/>
      <c r="T533" s="279"/>
      <c r="U533" s="15"/>
      <c r="V533" s="15"/>
      <c r="W533" s="15"/>
      <c r="X533" s="15"/>
      <c r="Y533" s="15"/>
      <c r="Z533" s="15"/>
      <c r="AA533" s="15"/>
      <c r="AB533" s="15"/>
      <c r="AC533" s="15"/>
      <c r="AD533" s="15"/>
      <c r="AE533" s="15"/>
      <c r="AT533" s="280" t="s">
        <v>178</v>
      </c>
      <c r="AU533" s="280" t="s">
        <v>85</v>
      </c>
      <c r="AV533" s="15" t="s">
        <v>167</v>
      </c>
      <c r="AW533" s="15" t="s">
        <v>32</v>
      </c>
      <c r="AX533" s="15" t="s">
        <v>83</v>
      </c>
      <c r="AY533" s="280" t="s">
        <v>161</v>
      </c>
    </row>
    <row r="534" s="2" customFormat="1" ht="24.15" customHeight="1">
      <c r="A534" s="39"/>
      <c r="B534" s="40"/>
      <c r="C534" s="229" t="s">
        <v>701</v>
      </c>
      <c r="D534" s="229" t="s">
        <v>163</v>
      </c>
      <c r="E534" s="230" t="s">
        <v>702</v>
      </c>
      <c r="F534" s="231" t="s">
        <v>703</v>
      </c>
      <c r="G534" s="232" t="s">
        <v>260</v>
      </c>
      <c r="H534" s="233">
        <v>23.745999999999999</v>
      </c>
      <c r="I534" s="234"/>
      <c r="J534" s="235">
        <f>ROUND(I534*H534,2)</f>
        <v>0</v>
      </c>
      <c r="K534" s="236"/>
      <c r="L534" s="45"/>
      <c r="M534" s="237" t="s">
        <v>1</v>
      </c>
      <c r="N534" s="238" t="s">
        <v>43</v>
      </c>
      <c r="O534" s="93"/>
      <c r="P534" s="239">
        <f>O534*H534</f>
        <v>0</v>
      </c>
      <c r="Q534" s="239">
        <v>0</v>
      </c>
      <c r="R534" s="239">
        <f>Q534*H534</f>
        <v>0</v>
      </c>
      <c r="S534" s="239">
        <v>0.068000000000000005</v>
      </c>
      <c r="T534" s="240">
        <f>S534*H534</f>
        <v>1.6147279999999999</v>
      </c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R534" s="241" t="s">
        <v>167</v>
      </c>
      <c r="AT534" s="241" t="s">
        <v>163</v>
      </c>
      <c r="AU534" s="241" t="s">
        <v>85</v>
      </c>
      <c r="AY534" s="18" t="s">
        <v>161</v>
      </c>
      <c r="BE534" s="242">
        <f>IF(N534="základní",J534,0)</f>
        <v>0</v>
      </c>
      <c r="BF534" s="242">
        <f>IF(N534="snížená",J534,0)</f>
        <v>0</v>
      </c>
      <c r="BG534" s="242">
        <f>IF(N534="zákl. přenesená",J534,0)</f>
        <v>0</v>
      </c>
      <c r="BH534" s="242">
        <f>IF(N534="sníž. přenesená",J534,0)</f>
        <v>0</v>
      </c>
      <c r="BI534" s="242">
        <f>IF(N534="nulová",J534,0)</f>
        <v>0</v>
      </c>
      <c r="BJ534" s="18" t="s">
        <v>167</v>
      </c>
      <c r="BK534" s="242">
        <f>ROUND(I534*H534,2)</f>
        <v>0</v>
      </c>
      <c r="BL534" s="18" t="s">
        <v>167</v>
      </c>
      <c r="BM534" s="241" t="s">
        <v>704</v>
      </c>
    </row>
    <row r="535" s="2" customFormat="1">
      <c r="A535" s="39"/>
      <c r="B535" s="40"/>
      <c r="C535" s="41"/>
      <c r="D535" s="243" t="s">
        <v>169</v>
      </c>
      <c r="E535" s="41"/>
      <c r="F535" s="244" t="s">
        <v>703</v>
      </c>
      <c r="G535" s="41"/>
      <c r="H535" s="41"/>
      <c r="I535" s="245"/>
      <c r="J535" s="41"/>
      <c r="K535" s="41"/>
      <c r="L535" s="45"/>
      <c r="M535" s="246"/>
      <c r="N535" s="247"/>
      <c r="O535" s="93"/>
      <c r="P535" s="93"/>
      <c r="Q535" s="93"/>
      <c r="R535" s="93"/>
      <c r="S535" s="93"/>
      <c r="T535" s="94"/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  <c r="AT535" s="18" t="s">
        <v>169</v>
      </c>
      <c r="AU535" s="18" t="s">
        <v>85</v>
      </c>
    </row>
    <row r="536" s="13" customFormat="1">
      <c r="A536" s="13"/>
      <c r="B536" s="248"/>
      <c r="C536" s="249"/>
      <c r="D536" s="243" t="s">
        <v>178</v>
      </c>
      <c r="E536" s="250" t="s">
        <v>1</v>
      </c>
      <c r="F536" s="251" t="s">
        <v>705</v>
      </c>
      <c r="G536" s="249"/>
      <c r="H536" s="252">
        <v>13.800000000000001</v>
      </c>
      <c r="I536" s="253"/>
      <c r="J536" s="249"/>
      <c r="K536" s="249"/>
      <c r="L536" s="254"/>
      <c r="M536" s="255"/>
      <c r="N536" s="256"/>
      <c r="O536" s="256"/>
      <c r="P536" s="256"/>
      <c r="Q536" s="256"/>
      <c r="R536" s="256"/>
      <c r="S536" s="256"/>
      <c r="T536" s="257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58" t="s">
        <v>178</v>
      </c>
      <c r="AU536" s="258" t="s">
        <v>85</v>
      </c>
      <c r="AV536" s="13" t="s">
        <v>85</v>
      </c>
      <c r="AW536" s="13" t="s">
        <v>32</v>
      </c>
      <c r="AX536" s="13" t="s">
        <v>76</v>
      </c>
      <c r="AY536" s="258" t="s">
        <v>161</v>
      </c>
    </row>
    <row r="537" s="13" customFormat="1">
      <c r="A537" s="13"/>
      <c r="B537" s="248"/>
      <c r="C537" s="249"/>
      <c r="D537" s="243" t="s">
        <v>178</v>
      </c>
      <c r="E537" s="250" t="s">
        <v>1</v>
      </c>
      <c r="F537" s="251" t="s">
        <v>706</v>
      </c>
      <c r="G537" s="249"/>
      <c r="H537" s="252">
        <v>3.0779999999999998</v>
      </c>
      <c r="I537" s="253"/>
      <c r="J537" s="249"/>
      <c r="K537" s="249"/>
      <c r="L537" s="254"/>
      <c r="M537" s="255"/>
      <c r="N537" s="256"/>
      <c r="O537" s="256"/>
      <c r="P537" s="256"/>
      <c r="Q537" s="256"/>
      <c r="R537" s="256"/>
      <c r="S537" s="256"/>
      <c r="T537" s="257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58" t="s">
        <v>178</v>
      </c>
      <c r="AU537" s="258" t="s">
        <v>85</v>
      </c>
      <c r="AV537" s="13" t="s">
        <v>85</v>
      </c>
      <c r="AW537" s="13" t="s">
        <v>32</v>
      </c>
      <c r="AX537" s="13" t="s">
        <v>76</v>
      </c>
      <c r="AY537" s="258" t="s">
        <v>161</v>
      </c>
    </row>
    <row r="538" s="13" customFormat="1">
      <c r="A538" s="13"/>
      <c r="B538" s="248"/>
      <c r="C538" s="249"/>
      <c r="D538" s="243" t="s">
        <v>178</v>
      </c>
      <c r="E538" s="250" t="s">
        <v>1</v>
      </c>
      <c r="F538" s="251" t="s">
        <v>707</v>
      </c>
      <c r="G538" s="249"/>
      <c r="H538" s="252">
        <v>6.8680000000000003</v>
      </c>
      <c r="I538" s="253"/>
      <c r="J538" s="249"/>
      <c r="K538" s="249"/>
      <c r="L538" s="254"/>
      <c r="M538" s="255"/>
      <c r="N538" s="256"/>
      <c r="O538" s="256"/>
      <c r="P538" s="256"/>
      <c r="Q538" s="256"/>
      <c r="R538" s="256"/>
      <c r="S538" s="256"/>
      <c r="T538" s="257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58" t="s">
        <v>178</v>
      </c>
      <c r="AU538" s="258" t="s">
        <v>85</v>
      </c>
      <c r="AV538" s="13" t="s">
        <v>85</v>
      </c>
      <c r="AW538" s="13" t="s">
        <v>32</v>
      </c>
      <c r="AX538" s="13" t="s">
        <v>76</v>
      </c>
      <c r="AY538" s="258" t="s">
        <v>161</v>
      </c>
    </row>
    <row r="539" s="15" customFormat="1">
      <c r="A539" s="15"/>
      <c r="B539" s="270"/>
      <c r="C539" s="271"/>
      <c r="D539" s="243" t="s">
        <v>178</v>
      </c>
      <c r="E539" s="272" t="s">
        <v>1</v>
      </c>
      <c r="F539" s="273" t="s">
        <v>183</v>
      </c>
      <c r="G539" s="271"/>
      <c r="H539" s="274">
        <v>23.746000000000002</v>
      </c>
      <c r="I539" s="275"/>
      <c r="J539" s="271"/>
      <c r="K539" s="271"/>
      <c r="L539" s="276"/>
      <c r="M539" s="277"/>
      <c r="N539" s="278"/>
      <c r="O539" s="278"/>
      <c r="P539" s="278"/>
      <c r="Q539" s="278"/>
      <c r="R539" s="278"/>
      <c r="S539" s="278"/>
      <c r="T539" s="279"/>
      <c r="U539" s="15"/>
      <c r="V539" s="15"/>
      <c r="W539" s="15"/>
      <c r="X539" s="15"/>
      <c r="Y539" s="15"/>
      <c r="Z539" s="15"/>
      <c r="AA539" s="15"/>
      <c r="AB539" s="15"/>
      <c r="AC539" s="15"/>
      <c r="AD539" s="15"/>
      <c r="AE539" s="15"/>
      <c r="AT539" s="280" t="s">
        <v>178</v>
      </c>
      <c r="AU539" s="280" t="s">
        <v>85</v>
      </c>
      <c r="AV539" s="15" t="s">
        <v>167</v>
      </c>
      <c r="AW539" s="15" t="s">
        <v>32</v>
      </c>
      <c r="AX539" s="15" t="s">
        <v>83</v>
      </c>
      <c r="AY539" s="280" t="s">
        <v>161</v>
      </c>
    </row>
    <row r="540" s="2" customFormat="1" ht="24.15" customHeight="1">
      <c r="A540" s="39"/>
      <c r="B540" s="40"/>
      <c r="C540" s="229" t="s">
        <v>708</v>
      </c>
      <c r="D540" s="229" t="s">
        <v>163</v>
      </c>
      <c r="E540" s="230" t="s">
        <v>709</v>
      </c>
      <c r="F540" s="231" t="s">
        <v>710</v>
      </c>
      <c r="G540" s="232" t="s">
        <v>260</v>
      </c>
      <c r="H540" s="233">
        <v>23.373999999999999</v>
      </c>
      <c r="I540" s="234"/>
      <c r="J540" s="235">
        <f>ROUND(I540*H540,2)</f>
        <v>0</v>
      </c>
      <c r="K540" s="236"/>
      <c r="L540" s="45"/>
      <c r="M540" s="237" t="s">
        <v>1</v>
      </c>
      <c r="N540" s="238" t="s">
        <v>43</v>
      </c>
      <c r="O540" s="93"/>
      <c r="P540" s="239">
        <f>O540*H540</f>
        <v>0</v>
      </c>
      <c r="Q540" s="239">
        <v>0</v>
      </c>
      <c r="R540" s="239">
        <f>Q540*H540</f>
        <v>0</v>
      </c>
      <c r="S540" s="239">
        <v>0</v>
      </c>
      <c r="T540" s="240">
        <f>S540*H540</f>
        <v>0</v>
      </c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R540" s="241" t="s">
        <v>167</v>
      </c>
      <c r="AT540" s="241" t="s">
        <v>163</v>
      </c>
      <c r="AU540" s="241" t="s">
        <v>85</v>
      </c>
      <c r="AY540" s="18" t="s">
        <v>161</v>
      </c>
      <c r="BE540" s="242">
        <f>IF(N540="základní",J540,0)</f>
        <v>0</v>
      </c>
      <c r="BF540" s="242">
        <f>IF(N540="snížená",J540,0)</f>
        <v>0</v>
      </c>
      <c r="BG540" s="242">
        <f>IF(N540="zákl. přenesená",J540,0)</f>
        <v>0</v>
      </c>
      <c r="BH540" s="242">
        <f>IF(N540="sníž. přenesená",J540,0)</f>
        <v>0</v>
      </c>
      <c r="BI540" s="242">
        <f>IF(N540="nulová",J540,0)</f>
        <v>0</v>
      </c>
      <c r="BJ540" s="18" t="s">
        <v>167</v>
      </c>
      <c r="BK540" s="242">
        <f>ROUND(I540*H540,2)</f>
        <v>0</v>
      </c>
      <c r="BL540" s="18" t="s">
        <v>167</v>
      </c>
      <c r="BM540" s="241" t="s">
        <v>711</v>
      </c>
    </row>
    <row r="541" s="2" customFormat="1">
      <c r="A541" s="39"/>
      <c r="B541" s="40"/>
      <c r="C541" s="41"/>
      <c r="D541" s="243" t="s">
        <v>169</v>
      </c>
      <c r="E541" s="41"/>
      <c r="F541" s="244" t="s">
        <v>710</v>
      </c>
      <c r="G541" s="41"/>
      <c r="H541" s="41"/>
      <c r="I541" s="245"/>
      <c r="J541" s="41"/>
      <c r="K541" s="41"/>
      <c r="L541" s="45"/>
      <c r="M541" s="246"/>
      <c r="N541" s="247"/>
      <c r="O541" s="93"/>
      <c r="P541" s="93"/>
      <c r="Q541" s="93"/>
      <c r="R541" s="93"/>
      <c r="S541" s="93"/>
      <c r="T541" s="94"/>
      <c r="U541" s="39"/>
      <c r="V541" s="39"/>
      <c r="W541" s="39"/>
      <c r="X541" s="39"/>
      <c r="Y541" s="39"/>
      <c r="Z541" s="39"/>
      <c r="AA541" s="39"/>
      <c r="AB541" s="39"/>
      <c r="AC541" s="39"/>
      <c r="AD541" s="39"/>
      <c r="AE541" s="39"/>
      <c r="AT541" s="18" t="s">
        <v>169</v>
      </c>
      <c r="AU541" s="18" t="s">
        <v>85</v>
      </c>
    </row>
    <row r="542" s="13" customFormat="1">
      <c r="A542" s="13"/>
      <c r="B542" s="248"/>
      <c r="C542" s="249"/>
      <c r="D542" s="243" t="s">
        <v>178</v>
      </c>
      <c r="E542" s="250" t="s">
        <v>1</v>
      </c>
      <c r="F542" s="251" t="s">
        <v>712</v>
      </c>
      <c r="G542" s="249"/>
      <c r="H542" s="252">
        <v>15.241</v>
      </c>
      <c r="I542" s="253"/>
      <c r="J542" s="249"/>
      <c r="K542" s="249"/>
      <c r="L542" s="254"/>
      <c r="M542" s="255"/>
      <c r="N542" s="256"/>
      <c r="O542" s="256"/>
      <c r="P542" s="256"/>
      <c r="Q542" s="256"/>
      <c r="R542" s="256"/>
      <c r="S542" s="256"/>
      <c r="T542" s="257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58" t="s">
        <v>178</v>
      </c>
      <c r="AU542" s="258" t="s">
        <v>85</v>
      </c>
      <c r="AV542" s="13" t="s">
        <v>85</v>
      </c>
      <c r="AW542" s="13" t="s">
        <v>32</v>
      </c>
      <c r="AX542" s="13" t="s">
        <v>76</v>
      </c>
      <c r="AY542" s="258" t="s">
        <v>161</v>
      </c>
    </row>
    <row r="543" s="13" customFormat="1">
      <c r="A543" s="13"/>
      <c r="B543" s="248"/>
      <c r="C543" s="249"/>
      <c r="D543" s="243" t="s">
        <v>178</v>
      </c>
      <c r="E543" s="250" t="s">
        <v>1</v>
      </c>
      <c r="F543" s="251" t="s">
        <v>713</v>
      </c>
      <c r="G543" s="249"/>
      <c r="H543" s="252">
        <v>3.1880000000000002</v>
      </c>
      <c r="I543" s="253"/>
      <c r="J543" s="249"/>
      <c r="K543" s="249"/>
      <c r="L543" s="254"/>
      <c r="M543" s="255"/>
      <c r="N543" s="256"/>
      <c r="O543" s="256"/>
      <c r="P543" s="256"/>
      <c r="Q543" s="256"/>
      <c r="R543" s="256"/>
      <c r="S543" s="256"/>
      <c r="T543" s="257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58" t="s">
        <v>178</v>
      </c>
      <c r="AU543" s="258" t="s">
        <v>85</v>
      </c>
      <c r="AV543" s="13" t="s">
        <v>85</v>
      </c>
      <c r="AW543" s="13" t="s">
        <v>32</v>
      </c>
      <c r="AX543" s="13" t="s">
        <v>76</v>
      </c>
      <c r="AY543" s="258" t="s">
        <v>161</v>
      </c>
    </row>
    <row r="544" s="13" customFormat="1">
      <c r="A544" s="13"/>
      <c r="B544" s="248"/>
      <c r="C544" s="249"/>
      <c r="D544" s="243" t="s">
        <v>178</v>
      </c>
      <c r="E544" s="250" t="s">
        <v>1</v>
      </c>
      <c r="F544" s="251" t="s">
        <v>714</v>
      </c>
      <c r="G544" s="249"/>
      <c r="H544" s="252">
        <v>4.9450000000000003</v>
      </c>
      <c r="I544" s="253"/>
      <c r="J544" s="249"/>
      <c r="K544" s="249"/>
      <c r="L544" s="254"/>
      <c r="M544" s="255"/>
      <c r="N544" s="256"/>
      <c r="O544" s="256"/>
      <c r="P544" s="256"/>
      <c r="Q544" s="256"/>
      <c r="R544" s="256"/>
      <c r="S544" s="256"/>
      <c r="T544" s="257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58" t="s">
        <v>178</v>
      </c>
      <c r="AU544" s="258" t="s">
        <v>85</v>
      </c>
      <c r="AV544" s="13" t="s">
        <v>85</v>
      </c>
      <c r="AW544" s="13" t="s">
        <v>32</v>
      </c>
      <c r="AX544" s="13" t="s">
        <v>76</v>
      </c>
      <c r="AY544" s="258" t="s">
        <v>161</v>
      </c>
    </row>
    <row r="545" s="15" customFormat="1">
      <c r="A545" s="15"/>
      <c r="B545" s="270"/>
      <c r="C545" s="271"/>
      <c r="D545" s="243" t="s">
        <v>178</v>
      </c>
      <c r="E545" s="272" t="s">
        <v>1</v>
      </c>
      <c r="F545" s="273" t="s">
        <v>183</v>
      </c>
      <c r="G545" s="271"/>
      <c r="H545" s="274">
        <v>23.373999999999999</v>
      </c>
      <c r="I545" s="275"/>
      <c r="J545" s="271"/>
      <c r="K545" s="271"/>
      <c r="L545" s="276"/>
      <c r="M545" s="277"/>
      <c r="N545" s="278"/>
      <c r="O545" s="278"/>
      <c r="P545" s="278"/>
      <c r="Q545" s="278"/>
      <c r="R545" s="278"/>
      <c r="S545" s="278"/>
      <c r="T545" s="279"/>
      <c r="U545" s="15"/>
      <c r="V545" s="15"/>
      <c r="W545" s="15"/>
      <c r="X545" s="15"/>
      <c r="Y545" s="15"/>
      <c r="Z545" s="15"/>
      <c r="AA545" s="15"/>
      <c r="AB545" s="15"/>
      <c r="AC545" s="15"/>
      <c r="AD545" s="15"/>
      <c r="AE545" s="15"/>
      <c r="AT545" s="280" t="s">
        <v>178</v>
      </c>
      <c r="AU545" s="280" t="s">
        <v>85</v>
      </c>
      <c r="AV545" s="15" t="s">
        <v>167</v>
      </c>
      <c r="AW545" s="15" t="s">
        <v>32</v>
      </c>
      <c r="AX545" s="15" t="s">
        <v>83</v>
      </c>
      <c r="AY545" s="280" t="s">
        <v>161</v>
      </c>
    </row>
    <row r="546" s="2" customFormat="1" ht="24.15" customHeight="1">
      <c r="A546" s="39"/>
      <c r="B546" s="40"/>
      <c r="C546" s="229" t="s">
        <v>715</v>
      </c>
      <c r="D546" s="229" t="s">
        <v>163</v>
      </c>
      <c r="E546" s="230" t="s">
        <v>716</v>
      </c>
      <c r="F546" s="231" t="s">
        <v>717</v>
      </c>
      <c r="G546" s="232" t="s">
        <v>260</v>
      </c>
      <c r="H546" s="233">
        <v>54</v>
      </c>
      <c r="I546" s="234"/>
      <c r="J546" s="235">
        <f>ROUND(I546*H546,2)</f>
        <v>0</v>
      </c>
      <c r="K546" s="236"/>
      <c r="L546" s="45"/>
      <c r="M546" s="237" t="s">
        <v>1</v>
      </c>
      <c r="N546" s="238" t="s">
        <v>43</v>
      </c>
      <c r="O546" s="93"/>
      <c r="P546" s="239">
        <f>O546*H546</f>
        <v>0</v>
      </c>
      <c r="Q546" s="239">
        <v>0</v>
      </c>
      <c r="R546" s="239">
        <f>Q546*H546</f>
        <v>0</v>
      </c>
      <c r="S546" s="239">
        <v>0</v>
      </c>
      <c r="T546" s="240">
        <f>S546*H546</f>
        <v>0</v>
      </c>
      <c r="U546" s="39"/>
      <c r="V546" s="39"/>
      <c r="W546" s="39"/>
      <c r="X546" s="39"/>
      <c r="Y546" s="39"/>
      <c r="Z546" s="39"/>
      <c r="AA546" s="39"/>
      <c r="AB546" s="39"/>
      <c r="AC546" s="39"/>
      <c r="AD546" s="39"/>
      <c r="AE546" s="39"/>
      <c r="AR546" s="241" t="s">
        <v>167</v>
      </c>
      <c r="AT546" s="241" t="s">
        <v>163</v>
      </c>
      <c r="AU546" s="241" t="s">
        <v>85</v>
      </c>
      <c r="AY546" s="18" t="s">
        <v>161</v>
      </c>
      <c r="BE546" s="242">
        <f>IF(N546="základní",J546,0)</f>
        <v>0</v>
      </c>
      <c r="BF546" s="242">
        <f>IF(N546="snížená",J546,0)</f>
        <v>0</v>
      </c>
      <c r="BG546" s="242">
        <f>IF(N546="zákl. přenesená",J546,0)</f>
        <v>0</v>
      </c>
      <c r="BH546" s="242">
        <f>IF(N546="sníž. přenesená",J546,0)</f>
        <v>0</v>
      </c>
      <c r="BI546" s="242">
        <f>IF(N546="nulová",J546,0)</f>
        <v>0</v>
      </c>
      <c r="BJ546" s="18" t="s">
        <v>167</v>
      </c>
      <c r="BK546" s="242">
        <f>ROUND(I546*H546,2)</f>
        <v>0</v>
      </c>
      <c r="BL546" s="18" t="s">
        <v>167</v>
      </c>
      <c r="BM546" s="241" t="s">
        <v>718</v>
      </c>
    </row>
    <row r="547" s="2" customFormat="1">
      <c r="A547" s="39"/>
      <c r="B547" s="40"/>
      <c r="C547" s="41"/>
      <c r="D547" s="243" t="s">
        <v>169</v>
      </c>
      <c r="E547" s="41"/>
      <c r="F547" s="244" t="s">
        <v>719</v>
      </c>
      <c r="G547" s="41"/>
      <c r="H547" s="41"/>
      <c r="I547" s="245"/>
      <c r="J547" s="41"/>
      <c r="K547" s="41"/>
      <c r="L547" s="45"/>
      <c r="M547" s="246"/>
      <c r="N547" s="247"/>
      <c r="O547" s="93"/>
      <c r="P547" s="93"/>
      <c r="Q547" s="93"/>
      <c r="R547" s="93"/>
      <c r="S547" s="93"/>
      <c r="T547" s="94"/>
      <c r="U547" s="39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T547" s="18" t="s">
        <v>169</v>
      </c>
      <c r="AU547" s="18" t="s">
        <v>85</v>
      </c>
    </row>
    <row r="548" s="2" customFormat="1" ht="24.15" customHeight="1">
      <c r="A548" s="39"/>
      <c r="B548" s="40"/>
      <c r="C548" s="229" t="s">
        <v>720</v>
      </c>
      <c r="D548" s="229" t="s">
        <v>163</v>
      </c>
      <c r="E548" s="230" t="s">
        <v>721</v>
      </c>
      <c r="F548" s="231" t="s">
        <v>722</v>
      </c>
      <c r="G548" s="232" t="s">
        <v>260</v>
      </c>
      <c r="H548" s="233">
        <v>23.373999999999999</v>
      </c>
      <c r="I548" s="234"/>
      <c r="J548" s="235">
        <f>ROUND(I548*H548,2)</f>
        <v>0</v>
      </c>
      <c r="K548" s="236"/>
      <c r="L548" s="45"/>
      <c r="M548" s="237" t="s">
        <v>1</v>
      </c>
      <c r="N548" s="238" t="s">
        <v>43</v>
      </c>
      <c r="O548" s="93"/>
      <c r="P548" s="239">
        <f>O548*H548</f>
        <v>0</v>
      </c>
      <c r="Q548" s="239">
        <v>0</v>
      </c>
      <c r="R548" s="239">
        <f>Q548*H548</f>
        <v>0</v>
      </c>
      <c r="S548" s="239">
        <v>0</v>
      </c>
      <c r="T548" s="240">
        <f>S548*H548</f>
        <v>0</v>
      </c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R548" s="241" t="s">
        <v>167</v>
      </c>
      <c r="AT548" s="241" t="s">
        <v>163</v>
      </c>
      <c r="AU548" s="241" t="s">
        <v>85</v>
      </c>
      <c r="AY548" s="18" t="s">
        <v>161</v>
      </c>
      <c r="BE548" s="242">
        <f>IF(N548="základní",J548,0)</f>
        <v>0</v>
      </c>
      <c r="BF548" s="242">
        <f>IF(N548="snížená",J548,0)</f>
        <v>0</v>
      </c>
      <c r="BG548" s="242">
        <f>IF(N548="zákl. přenesená",J548,0)</f>
        <v>0</v>
      </c>
      <c r="BH548" s="242">
        <f>IF(N548="sníž. přenesená",J548,0)</f>
        <v>0</v>
      </c>
      <c r="BI548" s="242">
        <f>IF(N548="nulová",J548,0)</f>
        <v>0</v>
      </c>
      <c r="BJ548" s="18" t="s">
        <v>167</v>
      </c>
      <c r="BK548" s="242">
        <f>ROUND(I548*H548,2)</f>
        <v>0</v>
      </c>
      <c r="BL548" s="18" t="s">
        <v>167</v>
      </c>
      <c r="BM548" s="241" t="s">
        <v>723</v>
      </c>
    </row>
    <row r="549" s="2" customFormat="1">
      <c r="A549" s="39"/>
      <c r="B549" s="40"/>
      <c r="C549" s="41"/>
      <c r="D549" s="243" t="s">
        <v>169</v>
      </c>
      <c r="E549" s="41"/>
      <c r="F549" s="244" t="s">
        <v>722</v>
      </c>
      <c r="G549" s="41"/>
      <c r="H549" s="41"/>
      <c r="I549" s="245"/>
      <c r="J549" s="41"/>
      <c r="K549" s="41"/>
      <c r="L549" s="45"/>
      <c r="M549" s="246"/>
      <c r="N549" s="247"/>
      <c r="O549" s="93"/>
      <c r="P549" s="93"/>
      <c r="Q549" s="93"/>
      <c r="R549" s="93"/>
      <c r="S549" s="93"/>
      <c r="T549" s="94"/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T549" s="18" t="s">
        <v>169</v>
      </c>
      <c r="AU549" s="18" t="s">
        <v>85</v>
      </c>
    </row>
    <row r="550" s="2" customFormat="1" ht="24.15" customHeight="1">
      <c r="A550" s="39"/>
      <c r="B550" s="40"/>
      <c r="C550" s="229" t="s">
        <v>724</v>
      </c>
      <c r="D550" s="229" t="s">
        <v>163</v>
      </c>
      <c r="E550" s="230" t="s">
        <v>725</v>
      </c>
      <c r="F550" s="231" t="s">
        <v>726</v>
      </c>
      <c r="G550" s="232" t="s">
        <v>260</v>
      </c>
      <c r="H550" s="233">
        <v>14</v>
      </c>
      <c r="I550" s="234"/>
      <c r="J550" s="235">
        <f>ROUND(I550*H550,2)</f>
        <v>0</v>
      </c>
      <c r="K550" s="236"/>
      <c r="L550" s="45"/>
      <c r="M550" s="237" t="s">
        <v>1</v>
      </c>
      <c r="N550" s="238" t="s">
        <v>43</v>
      </c>
      <c r="O550" s="93"/>
      <c r="P550" s="239">
        <f>O550*H550</f>
        <v>0</v>
      </c>
      <c r="Q550" s="239">
        <v>0.01162</v>
      </c>
      <c r="R550" s="239">
        <f>Q550*H550</f>
        <v>0.16267999999999999</v>
      </c>
      <c r="S550" s="239">
        <v>0</v>
      </c>
      <c r="T550" s="240">
        <f>S550*H550</f>
        <v>0</v>
      </c>
      <c r="U550" s="39"/>
      <c r="V550" s="39"/>
      <c r="W550" s="39"/>
      <c r="X550" s="39"/>
      <c r="Y550" s="39"/>
      <c r="Z550" s="39"/>
      <c r="AA550" s="39"/>
      <c r="AB550" s="39"/>
      <c r="AC550" s="39"/>
      <c r="AD550" s="39"/>
      <c r="AE550" s="39"/>
      <c r="AR550" s="241" t="s">
        <v>167</v>
      </c>
      <c r="AT550" s="241" t="s">
        <v>163</v>
      </c>
      <c r="AU550" s="241" t="s">
        <v>85</v>
      </c>
      <c r="AY550" s="18" t="s">
        <v>161</v>
      </c>
      <c r="BE550" s="242">
        <f>IF(N550="základní",J550,0)</f>
        <v>0</v>
      </c>
      <c r="BF550" s="242">
        <f>IF(N550="snížená",J550,0)</f>
        <v>0</v>
      </c>
      <c r="BG550" s="242">
        <f>IF(N550="zákl. přenesená",J550,0)</f>
        <v>0</v>
      </c>
      <c r="BH550" s="242">
        <f>IF(N550="sníž. přenesená",J550,0)</f>
        <v>0</v>
      </c>
      <c r="BI550" s="242">
        <f>IF(N550="nulová",J550,0)</f>
        <v>0</v>
      </c>
      <c r="BJ550" s="18" t="s">
        <v>167</v>
      </c>
      <c r="BK550" s="242">
        <f>ROUND(I550*H550,2)</f>
        <v>0</v>
      </c>
      <c r="BL550" s="18" t="s">
        <v>167</v>
      </c>
      <c r="BM550" s="241" t="s">
        <v>727</v>
      </c>
    </row>
    <row r="551" s="2" customFormat="1">
      <c r="A551" s="39"/>
      <c r="B551" s="40"/>
      <c r="C551" s="41"/>
      <c r="D551" s="243" t="s">
        <v>169</v>
      </c>
      <c r="E551" s="41"/>
      <c r="F551" s="244" t="s">
        <v>728</v>
      </c>
      <c r="G551" s="41"/>
      <c r="H551" s="41"/>
      <c r="I551" s="245"/>
      <c r="J551" s="41"/>
      <c r="K551" s="41"/>
      <c r="L551" s="45"/>
      <c r="M551" s="246"/>
      <c r="N551" s="247"/>
      <c r="O551" s="93"/>
      <c r="P551" s="93"/>
      <c r="Q551" s="93"/>
      <c r="R551" s="93"/>
      <c r="S551" s="93"/>
      <c r="T551" s="94"/>
      <c r="U551" s="39"/>
      <c r="V551" s="39"/>
      <c r="W551" s="39"/>
      <c r="X551" s="39"/>
      <c r="Y551" s="39"/>
      <c r="Z551" s="39"/>
      <c r="AA551" s="39"/>
      <c r="AB551" s="39"/>
      <c r="AC551" s="39"/>
      <c r="AD551" s="39"/>
      <c r="AE551" s="39"/>
      <c r="AT551" s="18" t="s">
        <v>169</v>
      </c>
      <c r="AU551" s="18" t="s">
        <v>85</v>
      </c>
    </row>
    <row r="552" s="2" customFormat="1" ht="24.15" customHeight="1">
      <c r="A552" s="39"/>
      <c r="B552" s="40"/>
      <c r="C552" s="229" t="s">
        <v>729</v>
      </c>
      <c r="D552" s="229" t="s">
        <v>163</v>
      </c>
      <c r="E552" s="230" t="s">
        <v>730</v>
      </c>
      <c r="F552" s="231" t="s">
        <v>731</v>
      </c>
      <c r="G552" s="232" t="s">
        <v>260</v>
      </c>
      <c r="H552" s="233">
        <v>23.373999999999999</v>
      </c>
      <c r="I552" s="234"/>
      <c r="J552" s="235">
        <f>ROUND(I552*H552,2)</f>
        <v>0</v>
      </c>
      <c r="K552" s="236"/>
      <c r="L552" s="45"/>
      <c r="M552" s="237" t="s">
        <v>1</v>
      </c>
      <c r="N552" s="238" t="s">
        <v>43</v>
      </c>
      <c r="O552" s="93"/>
      <c r="P552" s="239">
        <f>O552*H552</f>
        <v>0</v>
      </c>
      <c r="Q552" s="239">
        <v>0.02324</v>
      </c>
      <c r="R552" s="239">
        <f>Q552*H552</f>
        <v>0.54321175999999993</v>
      </c>
      <c r="S552" s="239">
        <v>0</v>
      </c>
      <c r="T552" s="240">
        <f>S552*H552</f>
        <v>0</v>
      </c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R552" s="241" t="s">
        <v>167</v>
      </c>
      <c r="AT552" s="241" t="s">
        <v>163</v>
      </c>
      <c r="AU552" s="241" t="s">
        <v>85</v>
      </c>
      <c r="AY552" s="18" t="s">
        <v>161</v>
      </c>
      <c r="BE552" s="242">
        <f>IF(N552="základní",J552,0)</f>
        <v>0</v>
      </c>
      <c r="BF552" s="242">
        <f>IF(N552="snížená",J552,0)</f>
        <v>0</v>
      </c>
      <c r="BG552" s="242">
        <f>IF(N552="zákl. přenesená",J552,0)</f>
        <v>0</v>
      </c>
      <c r="BH552" s="242">
        <f>IF(N552="sníž. přenesená",J552,0)</f>
        <v>0</v>
      </c>
      <c r="BI552" s="242">
        <f>IF(N552="nulová",J552,0)</f>
        <v>0</v>
      </c>
      <c r="BJ552" s="18" t="s">
        <v>167</v>
      </c>
      <c r="BK552" s="242">
        <f>ROUND(I552*H552,2)</f>
        <v>0</v>
      </c>
      <c r="BL552" s="18" t="s">
        <v>167</v>
      </c>
      <c r="BM552" s="241" t="s">
        <v>732</v>
      </c>
    </row>
    <row r="553" s="2" customFormat="1">
      <c r="A553" s="39"/>
      <c r="B553" s="40"/>
      <c r="C553" s="41"/>
      <c r="D553" s="243" t="s">
        <v>169</v>
      </c>
      <c r="E553" s="41"/>
      <c r="F553" s="244" t="s">
        <v>731</v>
      </c>
      <c r="G553" s="41"/>
      <c r="H553" s="41"/>
      <c r="I553" s="245"/>
      <c r="J553" s="41"/>
      <c r="K553" s="41"/>
      <c r="L553" s="45"/>
      <c r="M553" s="246"/>
      <c r="N553" s="247"/>
      <c r="O553" s="93"/>
      <c r="P553" s="93"/>
      <c r="Q553" s="93"/>
      <c r="R553" s="93"/>
      <c r="S553" s="93"/>
      <c r="T553" s="94"/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T553" s="18" t="s">
        <v>169</v>
      </c>
      <c r="AU553" s="18" t="s">
        <v>85</v>
      </c>
    </row>
    <row r="554" s="13" customFormat="1">
      <c r="A554" s="13"/>
      <c r="B554" s="248"/>
      <c r="C554" s="249"/>
      <c r="D554" s="243" t="s">
        <v>178</v>
      </c>
      <c r="E554" s="250" t="s">
        <v>1</v>
      </c>
      <c r="F554" s="251" t="s">
        <v>712</v>
      </c>
      <c r="G554" s="249"/>
      <c r="H554" s="252">
        <v>15.241</v>
      </c>
      <c r="I554" s="253"/>
      <c r="J554" s="249"/>
      <c r="K554" s="249"/>
      <c r="L554" s="254"/>
      <c r="M554" s="255"/>
      <c r="N554" s="256"/>
      <c r="O554" s="256"/>
      <c r="P554" s="256"/>
      <c r="Q554" s="256"/>
      <c r="R554" s="256"/>
      <c r="S554" s="256"/>
      <c r="T554" s="257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58" t="s">
        <v>178</v>
      </c>
      <c r="AU554" s="258" t="s">
        <v>85</v>
      </c>
      <c r="AV554" s="13" t="s">
        <v>85</v>
      </c>
      <c r="AW554" s="13" t="s">
        <v>32</v>
      </c>
      <c r="AX554" s="13" t="s">
        <v>76</v>
      </c>
      <c r="AY554" s="258" t="s">
        <v>161</v>
      </c>
    </row>
    <row r="555" s="13" customFormat="1">
      <c r="A555" s="13"/>
      <c r="B555" s="248"/>
      <c r="C555" s="249"/>
      <c r="D555" s="243" t="s">
        <v>178</v>
      </c>
      <c r="E555" s="250" t="s">
        <v>1</v>
      </c>
      <c r="F555" s="251" t="s">
        <v>713</v>
      </c>
      <c r="G555" s="249"/>
      <c r="H555" s="252">
        <v>3.1880000000000002</v>
      </c>
      <c r="I555" s="253"/>
      <c r="J555" s="249"/>
      <c r="K555" s="249"/>
      <c r="L555" s="254"/>
      <c r="M555" s="255"/>
      <c r="N555" s="256"/>
      <c r="O555" s="256"/>
      <c r="P555" s="256"/>
      <c r="Q555" s="256"/>
      <c r="R555" s="256"/>
      <c r="S555" s="256"/>
      <c r="T555" s="257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58" t="s">
        <v>178</v>
      </c>
      <c r="AU555" s="258" t="s">
        <v>85</v>
      </c>
      <c r="AV555" s="13" t="s">
        <v>85</v>
      </c>
      <c r="AW555" s="13" t="s">
        <v>32</v>
      </c>
      <c r="AX555" s="13" t="s">
        <v>76</v>
      </c>
      <c r="AY555" s="258" t="s">
        <v>161</v>
      </c>
    </row>
    <row r="556" s="13" customFormat="1">
      <c r="A556" s="13"/>
      <c r="B556" s="248"/>
      <c r="C556" s="249"/>
      <c r="D556" s="243" t="s">
        <v>178</v>
      </c>
      <c r="E556" s="250" t="s">
        <v>1</v>
      </c>
      <c r="F556" s="251" t="s">
        <v>714</v>
      </c>
      <c r="G556" s="249"/>
      <c r="H556" s="252">
        <v>4.9450000000000003</v>
      </c>
      <c r="I556" s="253"/>
      <c r="J556" s="249"/>
      <c r="K556" s="249"/>
      <c r="L556" s="254"/>
      <c r="M556" s="255"/>
      <c r="N556" s="256"/>
      <c r="O556" s="256"/>
      <c r="P556" s="256"/>
      <c r="Q556" s="256"/>
      <c r="R556" s="256"/>
      <c r="S556" s="256"/>
      <c r="T556" s="257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58" t="s">
        <v>178</v>
      </c>
      <c r="AU556" s="258" t="s">
        <v>85</v>
      </c>
      <c r="AV556" s="13" t="s">
        <v>85</v>
      </c>
      <c r="AW556" s="13" t="s">
        <v>32</v>
      </c>
      <c r="AX556" s="13" t="s">
        <v>76</v>
      </c>
      <c r="AY556" s="258" t="s">
        <v>161</v>
      </c>
    </row>
    <row r="557" s="15" customFormat="1">
      <c r="A557" s="15"/>
      <c r="B557" s="270"/>
      <c r="C557" s="271"/>
      <c r="D557" s="243" t="s">
        <v>178</v>
      </c>
      <c r="E557" s="272" t="s">
        <v>1</v>
      </c>
      <c r="F557" s="273" t="s">
        <v>183</v>
      </c>
      <c r="G557" s="271"/>
      <c r="H557" s="274">
        <v>23.373999999999999</v>
      </c>
      <c r="I557" s="275"/>
      <c r="J557" s="271"/>
      <c r="K557" s="271"/>
      <c r="L557" s="276"/>
      <c r="M557" s="277"/>
      <c r="N557" s="278"/>
      <c r="O557" s="278"/>
      <c r="P557" s="278"/>
      <c r="Q557" s="278"/>
      <c r="R557" s="278"/>
      <c r="S557" s="278"/>
      <c r="T557" s="279"/>
      <c r="U557" s="15"/>
      <c r="V557" s="15"/>
      <c r="W557" s="15"/>
      <c r="X557" s="15"/>
      <c r="Y557" s="15"/>
      <c r="Z557" s="15"/>
      <c r="AA557" s="15"/>
      <c r="AB557" s="15"/>
      <c r="AC557" s="15"/>
      <c r="AD557" s="15"/>
      <c r="AE557" s="15"/>
      <c r="AT557" s="280" t="s">
        <v>178</v>
      </c>
      <c r="AU557" s="280" t="s">
        <v>85</v>
      </c>
      <c r="AV557" s="15" t="s">
        <v>167</v>
      </c>
      <c r="AW557" s="15" t="s">
        <v>32</v>
      </c>
      <c r="AX557" s="15" t="s">
        <v>83</v>
      </c>
      <c r="AY557" s="280" t="s">
        <v>161</v>
      </c>
    </row>
    <row r="558" s="12" customFormat="1" ht="22.8" customHeight="1">
      <c r="A558" s="12"/>
      <c r="B558" s="213"/>
      <c r="C558" s="214"/>
      <c r="D558" s="215" t="s">
        <v>75</v>
      </c>
      <c r="E558" s="227" t="s">
        <v>733</v>
      </c>
      <c r="F558" s="227" t="s">
        <v>734</v>
      </c>
      <c r="G558" s="214"/>
      <c r="H558" s="214"/>
      <c r="I558" s="217"/>
      <c r="J558" s="228">
        <f>BK558</f>
        <v>0</v>
      </c>
      <c r="K558" s="214"/>
      <c r="L558" s="219"/>
      <c r="M558" s="220"/>
      <c r="N558" s="221"/>
      <c r="O558" s="221"/>
      <c r="P558" s="222">
        <f>SUM(P559:P567)</f>
        <v>0</v>
      </c>
      <c r="Q558" s="221"/>
      <c r="R558" s="222">
        <f>SUM(R559:R567)</f>
        <v>0</v>
      </c>
      <c r="S558" s="221"/>
      <c r="T558" s="223">
        <f>SUM(T559:T567)</f>
        <v>0</v>
      </c>
      <c r="U558" s="12"/>
      <c r="V558" s="12"/>
      <c r="W558" s="12"/>
      <c r="X558" s="12"/>
      <c r="Y558" s="12"/>
      <c r="Z558" s="12"/>
      <c r="AA558" s="12"/>
      <c r="AB558" s="12"/>
      <c r="AC558" s="12"/>
      <c r="AD558" s="12"/>
      <c r="AE558" s="12"/>
      <c r="AR558" s="224" t="s">
        <v>83</v>
      </c>
      <c r="AT558" s="225" t="s">
        <v>75</v>
      </c>
      <c r="AU558" s="225" t="s">
        <v>83</v>
      </c>
      <c r="AY558" s="224" t="s">
        <v>161</v>
      </c>
      <c r="BK558" s="226">
        <f>SUM(BK559:BK567)</f>
        <v>0</v>
      </c>
    </row>
    <row r="559" s="2" customFormat="1" ht="33" customHeight="1">
      <c r="A559" s="39"/>
      <c r="B559" s="40"/>
      <c r="C559" s="229" t="s">
        <v>735</v>
      </c>
      <c r="D559" s="229" t="s">
        <v>163</v>
      </c>
      <c r="E559" s="230" t="s">
        <v>736</v>
      </c>
      <c r="F559" s="231" t="s">
        <v>737</v>
      </c>
      <c r="G559" s="232" t="s">
        <v>214</v>
      </c>
      <c r="H559" s="233">
        <v>64.671999999999997</v>
      </c>
      <c r="I559" s="234"/>
      <c r="J559" s="235">
        <f>ROUND(I559*H559,2)</f>
        <v>0</v>
      </c>
      <c r="K559" s="236"/>
      <c r="L559" s="45"/>
      <c r="M559" s="237" t="s">
        <v>1</v>
      </c>
      <c r="N559" s="238" t="s">
        <v>43</v>
      </c>
      <c r="O559" s="93"/>
      <c r="P559" s="239">
        <f>O559*H559</f>
        <v>0</v>
      </c>
      <c r="Q559" s="239">
        <v>0</v>
      </c>
      <c r="R559" s="239">
        <f>Q559*H559</f>
        <v>0</v>
      </c>
      <c r="S559" s="239">
        <v>0</v>
      </c>
      <c r="T559" s="240">
        <f>S559*H559</f>
        <v>0</v>
      </c>
      <c r="U559" s="39"/>
      <c r="V559" s="39"/>
      <c r="W559" s="39"/>
      <c r="X559" s="39"/>
      <c r="Y559" s="39"/>
      <c r="Z559" s="39"/>
      <c r="AA559" s="39"/>
      <c r="AB559" s="39"/>
      <c r="AC559" s="39"/>
      <c r="AD559" s="39"/>
      <c r="AE559" s="39"/>
      <c r="AR559" s="241" t="s">
        <v>167</v>
      </c>
      <c r="AT559" s="241" t="s">
        <v>163</v>
      </c>
      <c r="AU559" s="241" t="s">
        <v>85</v>
      </c>
      <c r="AY559" s="18" t="s">
        <v>161</v>
      </c>
      <c r="BE559" s="242">
        <f>IF(N559="základní",J559,0)</f>
        <v>0</v>
      </c>
      <c r="BF559" s="242">
        <f>IF(N559="snížená",J559,0)</f>
        <v>0</v>
      </c>
      <c r="BG559" s="242">
        <f>IF(N559="zákl. přenesená",J559,0)</f>
        <v>0</v>
      </c>
      <c r="BH559" s="242">
        <f>IF(N559="sníž. přenesená",J559,0)</f>
        <v>0</v>
      </c>
      <c r="BI559" s="242">
        <f>IF(N559="nulová",J559,0)</f>
        <v>0</v>
      </c>
      <c r="BJ559" s="18" t="s">
        <v>167</v>
      </c>
      <c r="BK559" s="242">
        <f>ROUND(I559*H559,2)</f>
        <v>0</v>
      </c>
      <c r="BL559" s="18" t="s">
        <v>167</v>
      </c>
      <c r="BM559" s="241" t="s">
        <v>738</v>
      </c>
    </row>
    <row r="560" s="2" customFormat="1">
      <c r="A560" s="39"/>
      <c r="B560" s="40"/>
      <c r="C560" s="41"/>
      <c r="D560" s="243" t="s">
        <v>169</v>
      </c>
      <c r="E560" s="41"/>
      <c r="F560" s="244" t="s">
        <v>737</v>
      </c>
      <c r="G560" s="41"/>
      <c r="H560" s="41"/>
      <c r="I560" s="245"/>
      <c r="J560" s="41"/>
      <c r="K560" s="41"/>
      <c r="L560" s="45"/>
      <c r="M560" s="246"/>
      <c r="N560" s="247"/>
      <c r="O560" s="93"/>
      <c r="P560" s="93"/>
      <c r="Q560" s="93"/>
      <c r="R560" s="93"/>
      <c r="S560" s="93"/>
      <c r="T560" s="94"/>
      <c r="U560" s="39"/>
      <c r="V560" s="39"/>
      <c r="W560" s="39"/>
      <c r="X560" s="39"/>
      <c r="Y560" s="39"/>
      <c r="Z560" s="39"/>
      <c r="AA560" s="39"/>
      <c r="AB560" s="39"/>
      <c r="AC560" s="39"/>
      <c r="AD560" s="39"/>
      <c r="AE560" s="39"/>
      <c r="AT560" s="18" t="s">
        <v>169</v>
      </c>
      <c r="AU560" s="18" t="s">
        <v>85</v>
      </c>
    </row>
    <row r="561" s="2" customFormat="1" ht="24.15" customHeight="1">
      <c r="A561" s="39"/>
      <c r="B561" s="40"/>
      <c r="C561" s="229" t="s">
        <v>739</v>
      </c>
      <c r="D561" s="229" t="s">
        <v>163</v>
      </c>
      <c r="E561" s="230" t="s">
        <v>740</v>
      </c>
      <c r="F561" s="231" t="s">
        <v>741</v>
      </c>
      <c r="G561" s="232" t="s">
        <v>214</v>
      </c>
      <c r="H561" s="233">
        <v>64.671999999999997</v>
      </c>
      <c r="I561" s="234"/>
      <c r="J561" s="235">
        <f>ROUND(I561*H561,2)</f>
        <v>0</v>
      </c>
      <c r="K561" s="236"/>
      <c r="L561" s="45"/>
      <c r="M561" s="237" t="s">
        <v>1</v>
      </c>
      <c r="N561" s="238" t="s">
        <v>43</v>
      </c>
      <c r="O561" s="93"/>
      <c r="P561" s="239">
        <f>O561*H561</f>
        <v>0</v>
      </c>
      <c r="Q561" s="239">
        <v>0</v>
      </c>
      <c r="R561" s="239">
        <f>Q561*H561</f>
        <v>0</v>
      </c>
      <c r="S561" s="239">
        <v>0</v>
      </c>
      <c r="T561" s="240">
        <f>S561*H561</f>
        <v>0</v>
      </c>
      <c r="U561" s="39"/>
      <c r="V561" s="39"/>
      <c r="W561" s="39"/>
      <c r="X561" s="39"/>
      <c r="Y561" s="39"/>
      <c r="Z561" s="39"/>
      <c r="AA561" s="39"/>
      <c r="AB561" s="39"/>
      <c r="AC561" s="39"/>
      <c r="AD561" s="39"/>
      <c r="AE561" s="39"/>
      <c r="AR561" s="241" t="s">
        <v>167</v>
      </c>
      <c r="AT561" s="241" t="s">
        <v>163</v>
      </c>
      <c r="AU561" s="241" t="s">
        <v>85</v>
      </c>
      <c r="AY561" s="18" t="s">
        <v>161</v>
      </c>
      <c r="BE561" s="242">
        <f>IF(N561="základní",J561,0)</f>
        <v>0</v>
      </c>
      <c r="BF561" s="242">
        <f>IF(N561="snížená",J561,0)</f>
        <v>0</v>
      </c>
      <c r="BG561" s="242">
        <f>IF(N561="zákl. přenesená",J561,0)</f>
        <v>0</v>
      </c>
      <c r="BH561" s="242">
        <f>IF(N561="sníž. přenesená",J561,0)</f>
        <v>0</v>
      </c>
      <c r="BI561" s="242">
        <f>IF(N561="nulová",J561,0)</f>
        <v>0</v>
      </c>
      <c r="BJ561" s="18" t="s">
        <v>167</v>
      </c>
      <c r="BK561" s="242">
        <f>ROUND(I561*H561,2)</f>
        <v>0</v>
      </c>
      <c r="BL561" s="18" t="s">
        <v>167</v>
      </c>
      <c r="BM561" s="241" t="s">
        <v>742</v>
      </c>
    </row>
    <row r="562" s="2" customFormat="1">
      <c r="A562" s="39"/>
      <c r="B562" s="40"/>
      <c r="C562" s="41"/>
      <c r="D562" s="243" t="s">
        <v>169</v>
      </c>
      <c r="E562" s="41"/>
      <c r="F562" s="244" t="s">
        <v>741</v>
      </c>
      <c r="G562" s="41"/>
      <c r="H562" s="41"/>
      <c r="I562" s="245"/>
      <c r="J562" s="41"/>
      <c r="K562" s="41"/>
      <c r="L562" s="45"/>
      <c r="M562" s="246"/>
      <c r="N562" s="247"/>
      <c r="O562" s="93"/>
      <c r="P562" s="93"/>
      <c r="Q562" s="93"/>
      <c r="R562" s="93"/>
      <c r="S562" s="93"/>
      <c r="T562" s="94"/>
      <c r="U562" s="39"/>
      <c r="V562" s="39"/>
      <c r="W562" s="39"/>
      <c r="X562" s="39"/>
      <c r="Y562" s="39"/>
      <c r="Z562" s="39"/>
      <c r="AA562" s="39"/>
      <c r="AB562" s="39"/>
      <c r="AC562" s="39"/>
      <c r="AD562" s="39"/>
      <c r="AE562" s="39"/>
      <c r="AT562" s="18" t="s">
        <v>169</v>
      </c>
      <c r="AU562" s="18" t="s">
        <v>85</v>
      </c>
    </row>
    <row r="563" s="2" customFormat="1" ht="24.15" customHeight="1">
      <c r="A563" s="39"/>
      <c r="B563" s="40"/>
      <c r="C563" s="229" t="s">
        <v>743</v>
      </c>
      <c r="D563" s="229" t="s">
        <v>163</v>
      </c>
      <c r="E563" s="230" t="s">
        <v>744</v>
      </c>
      <c r="F563" s="231" t="s">
        <v>745</v>
      </c>
      <c r="G563" s="232" t="s">
        <v>214</v>
      </c>
      <c r="H563" s="233">
        <v>905.40800000000002</v>
      </c>
      <c r="I563" s="234"/>
      <c r="J563" s="235">
        <f>ROUND(I563*H563,2)</f>
        <v>0</v>
      </c>
      <c r="K563" s="236"/>
      <c r="L563" s="45"/>
      <c r="M563" s="237" t="s">
        <v>1</v>
      </c>
      <c r="N563" s="238" t="s">
        <v>43</v>
      </c>
      <c r="O563" s="93"/>
      <c r="P563" s="239">
        <f>O563*H563</f>
        <v>0</v>
      </c>
      <c r="Q563" s="239">
        <v>0</v>
      </c>
      <c r="R563" s="239">
        <f>Q563*H563</f>
        <v>0</v>
      </c>
      <c r="S563" s="239">
        <v>0</v>
      </c>
      <c r="T563" s="240">
        <f>S563*H563</f>
        <v>0</v>
      </c>
      <c r="U563" s="39"/>
      <c r="V563" s="39"/>
      <c r="W563" s="39"/>
      <c r="X563" s="39"/>
      <c r="Y563" s="39"/>
      <c r="Z563" s="39"/>
      <c r="AA563" s="39"/>
      <c r="AB563" s="39"/>
      <c r="AC563" s="39"/>
      <c r="AD563" s="39"/>
      <c r="AE563" s="39"/>
      <c r="AR563" s="241" t="s">
        <v>167</v>
      </c>
      <c r="AT563" s="241" t="s">
        <v>163</v>
      </c>
      <c r="AU563" s="241" t="s">
        <v>85</v>
      </c>
      <c r="AY563" s="18" t="s">
        <v>161</v>
      </c>
      <c r="BE563" s="242">
        <f>IF(N563="základní",J563,0)</f>
        <v>0</v>
      </c>
      <c r="BF563" s="242">
        <f>IF(N563="snížená",J563,0)</f>
        <v>0</v>
      </c>
      <c r="BG563" s="242">
        <f>IF(N563="zákl. přenesená",J563,0)</f>
        <v>0</v>
      </c>
      <c r="BH563" s="242">
        <f>IF(N563="sníž. přenesená",J563,0)</f>
        <v>0</v>
      </c>
      <c r="BI563" s="242">
        <f>IF(N563="nulová",J563,0)</f>
        <v>0</v>
      </c>
      <c r="BJ563" s="18" t="s">
        <v>167</v>
      </c>
      <c r="BK563" s="242">
        <f>ROUND(I563*H563,2)</f>
        <v>0</v>
      </c>
      <c r="BL563" s="18" t="s">
        <v>167</v>
      </c>
      <c r="BM563" s="241" t="s">
        <v>746</v>
      </c>
    </row>
    <row r="564" s="2" customFormat="1">
      <c r="A564" s="39"/>
      <c r="B564" s="40"/>
      <c r="C564" s="41"/>
      <c r="D564" s="243" t="s">
        <v>169</v>
      </c>
      <c r="E564" s="41"/>
      <c r="F564" s="244" t="s">
        <v>745</v>
      </c>
      <c r="G564" s="41"/>
      <c r="H564" s="41"/>
      <c r="I564" s="245"/>
      <c r="J564" s="41"/>
      <c r="K564" s="41"/>
      <c r="L564" s="45"/>
      <c r="M564" s="246"/>
      <c r="N564" s="247"/>
      <c r="O564" s="93"/>
      <c r="P564" s="93"/>
      <c r="Q564" s="93"/>
      <c r="R564" s="93"/>
      <c r="S564" s="93"/>
      <c r="T564" s="94"/>
      <c r="U564" s="39"/>
      <c r="V564" s="39"/>
      <c r="W564" s="39"/>
      <c r="X564" s="39"/>
      <c r="Y564" s="39"/>
      <c r="Z564" s="39"/>
      <c r="AA564" s="39"/>
      <c r="AB564" s="39"/>
      <c r="AC564" s="39"/>
      <c r="AD564" s="39"/>
      <c r="AE564" s="39"/>
      <c r="AT564" s="18" t="s">
        <v>169</v>
      </c>
      <c r="AU564" s="18" t="s">
        <v>85</v>
      </c>
    </row>
    <row r="565" s="13" customFormat="1">
      <c r="A565" s="13"/>
      <c r="B565" s="248"/>
      <c r="C565" s="249"/>
      <c r="D565" s="243" t="s">
        <v>178</v>
      </c>
      <c r="E565" s="250" t="s">
        <v>1</v>
      </c>
      <c r="F565" s="251" t="s">
        <v>747</v>
      </c>
      <c r="G565" s="249"/>
      <c r="H565" s="252">
        <v>905.40800000000002</v>
      </c>
      <c r="I565" s="253"/>
      <c r="J565" s="249"/>
      <c r="K565" s="249"/>
      <c r="L565" s="254"/>
      <c r="M565" s="255"/>
      <c r="N565" s="256"/>
      <c r="O565" s="256"/>
      <c r="P565" s="256"/>
      <c r="Q565" s="256"/>
      <c r="R565" s="256"/>
      <c r="S565" s="256"/>
      <c r="T565" s="257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58" t="s">
        <v>178</v>
      </c>
      <c r="AU565" s="258" t="s">
        <v>85</v>
      </c>
      <c r="AV565" s="13" t="s">
        <v>85</v>
      </c>
      <c r="AW565" s="13" t="s">
        <v>32</v>
      </c>
      <c r="AX565" s="13" t="s">
        <v>83</v>
      </c>
      <c r="AY565" s="258" t="s">
        <v>161</v>
      </c>
    </row>
    <row r="566" s="2" customFormat="1" ht="33" customHeight="1">
      <c r="A566" s="39"/>
      <c r="B566" s="40"/>
      <c r="C566" s="229" t="s">
        <v>748</v>
      </c>
      <c r="D566" s="229" t="s">
        <v>163</v>
      </c>
      <c r="E566" s="230" t="s">
        <v>749</v>
      </c>
      <c r="F566" s="231" t="s">
        <v>750</v>
      </c>
      <c r="G566" s="232" t="s">
        <v>214</v>
      </c>
      <c r="H566" s="233">
        <v>64.671999999999997</v>
      </c>
      <c r="I566" s="234"/>
      <c r="J566" s="235">
        <f>ROUND(I566*H566,2)</f>
        <v>0</v>
      </c>
      <c r="K566" s="236"/>
      <c r="L566" s="45"/>
      <c r="M566" s="237" t="s">
        <v>1</v>
      </c>
      <c r="N566" s="238" t="s">
        <v>43</v>
      </c>
      <c r="O566" s="93"/>
      <c r="P566" s="239">
        <f>O566*H566</f>
        <v>0</v>
      </c>
      <c r="Q566" s="239">
        <v>0</v>
      </c>
      <c r="R566" s="239">
        <f>Q566*H566</f>
        <v>0</v>
      </c>
      <c r="S566" s="239">
        <v>0</v>
      </c>
      <c r="T566" s="240">
        <f>S566*H566</f>
        <v>0</v>
      </c>
      <c r="U566" s="39"/>
      <c r="V566" s="39"/>
      <c r="W566" s="39"/>
      <c r="X566" s="39"/>
      <c r="Y566" s="39"/>
      <c r="Z566" s="39"/>
      <c r="AA566" s="39"/>
      <c r="AB566" s="39"/>
      <c r="AC566" s="39"/>
      <c r="AD566" s="39"/>
      <c r="AE566" s="39"/>
      <c r="AR566" s="241" t="s">
        <v>167</v>
      </c>
      <c r="AT566" s="241" t="s">
        <v>163</v>
      </c>
      <c r="AU566" s="241" t="s">
        <v>85</v>
      </c>
      <c r="AY566" s="18" t="s">
        <v>161</v>
      </c>
      <c r="BE566" s="242">
        <f>IF(N566="základní",J566,0)</f>
        <v>0</v>
      </c>
      <c r="BF566" s="242">
        <f>IF(N566="snížená",J566,0)</f>
        <v>0</v>
      </c>
      <c r="BG566" s="242">
        <f>IF(N566="zákl. přenesená",J566,0)</f>
        <v>0</v>
      </c>
      <c r="BH566" s="242">
        <f>IF(N566="sníž. přenesená",J566,0)</f>
        <v>0</v>
      </c>
      <c r="BI566" s="242">
        <f>IF(N566="nulová",J566,0)</f>
        <v>0</v>
      </c>
      <c r="BJ566" s="18" t="s">
        <v>167</v>
      </c>
      <c r="BK566" s="242">
        <f>ROUND(I566*H566,2)</f>
        <v>0</v>
      </c>
      <c r="BL566" s="18" t="s">
        <v>167</v>
      </c>
      <c r="BM566" s="241" t="s">
        <v>751</v>
      </c>
    </row>
    <row r="567" s="2" customFormat="1">
      <c r="A567" s="39"/>
      <c r="B567" s="40"/>
      <c r="C567" s="41"/>
      <c r="D567" s="243" t="s">
        <v>169</v>
      </c>
      <c r="E567" s="41"/>
      <c r="F567" s="244" t="s">
        <v>750</v>
      </c>
      <c r="G567" s="41"/>
      <c r="H567" s="41"/>
      <c r="I567" s="245"/>
      <c r="J567" s="41"/>
      <c r="K567" s="41"/>
      <c r="L567" s="45"/>
      <c r="M567" s="246"/>
      <c r="N567" s="247"/>
      <c r="O567" s="93"/>
      <c r="P567" s="93"/>
      <c r="Q567" s="93"/>
      <c r="R567" s="93"/>
      <c r="S567" s="93"/>
      <c r="T567" s="94"/>
      <c r="U567" s="39"/>
      <c r="V567" s="39"/>
      <c r="W567" s="39"/>
      <c r="X567" s="39"/>
      <c r="Y567" s="39"/>
      <c r="Z567" s="39"/>
      <c r="AA567" s="39"/>
      <c r="AB567" s="39"/>
      <c r="AC567" s="39"/>
      <c r="AD567" s="39"/>
      <c r="AE567" s="39"/>
      <c r="AT567" s="18" t="s">
        <v>169</v>
      </c>
      <c r="AU567" s="18" t="s">
        <v>85</v>
      </c>
    </row>
    <row r="568" s="12" customFormat="1" ht="22.8" customHeight="1">
      <c r="A568" s="12"/>
      <c r="B568" s="213"/>
      <c r="C568" s="214"/>
      <c r="D568" s="215" t="s">
        <v>75</v>
      </c>
      <c r="E568" s="227" t="s">
        <v>752</v>
      </c>
      <c r="F568" s="227" t="s">
        <v>753</v>
      </c>
      <c r="G568" s="214"/>
      <c r="H568" s="214"/>
      <c r="I568" s="217"/>
      <c r="J568" s="228">
        <f>BK568</f>
        <v>0</v>
      </c>
      <c r="K568" s="214"/>
      <c r="L568" s="219"/>
      <c r="M568" s="220"/>
      <c r="N568" s="221"/>
      <c r="O568" s="221"/>
      <c r="P568" s="222">
        <f>SUM(P569:P570)</f>
        <v>0</v>
      </c>
      <c r="Q568" s="221"/>
      <c r="R568" s="222">
        <f>SUM(R569:R570)</f>
        <v>0</v>
      </c>
      <c r="S568" s="221"/>
      <c r="T568" s="223">
        <f>SUM(T569:T570)</f>
        <v>0</v>
      </c>
      <c r="U568" s="12"/>
      <c r="V568" s="12"/>
      <c r="W568" s="12"/>
      <c r="X568" s="12"/>
      <c r="Y568" s="12"/>
      <c r="Z568" s="12"/>
      <c r="AA568" s="12"/>
      <c r="AB568" s="12"/>
      <c r="AC568" s="12"/>
      <c r="AD568" s="12"/>
      <c r="AE568" s="12"/>
      <c r="AR568" s="224" t="s">
        <v>83</v>
      </c>
      <c r="AT568" s="225" t="s">
        <v>75</v>
      </c>
      <c r="AU568" s="225" t="s">
        <v>83</v>
      </c>
      <c r="AY568" s="224" t="s">
        <v>161</v>
      </c>
      <c r="BK568" s="226">
        <f>SUM(BK569:BK570)</f>
        <v>0</v>
      </c>
    </row>
    <row r="569" s="2" customFormat="1" ht="24.15" customHeight="1">
      <c r="A569" s="39"/>
      <c r="B569" s="40"/>
      <c r="C569" s="229" t="s">
        <v>754</v>
      </c>
      <c r="D569" s="229" t="s">
        <v>163</v>
      </c>
      <c r="E569" s="230" t="s">
        <v>755</v>
      </c>
      <c r="F569" s="231" t="s">
        <v>756</v>
      </c>
      <c r="G569" s="232" t="s">
        <v>214</v>
      </c>
      <c r="H569" s="233">
        <v>164.13399999999999</v>
      </c>
      <c r="I569" s="234"/>
      <c r="J569" s="235">
        <f>ROUND(I569*H569,2)</f>
        <v>0</v>
      </c>
      <c r="K569" s="236"/>
      <c r="L569" s="45"/>
      <c r="M569" s="237" t="s">
        <v>1</v>
      </c>
      <c r="N569" s="238" t="s">
        <v>43</v>
      </c>
      <c r="O569" s="93"/>
      <c r="P569" s="239">
        <f>O569*H569</f>
        <v>0</v>
      </c>
      <c r="Q569" s="239">
        <v>0</v>
      </c>
      <c r="R569" s="239">
        <f>Q569*H569</f>
        <v>0</v>
      </c>
      <c r="S569" s="239">
        <v>0</v>
      </c>
      <c r="T569" s="240">
        <f>S569*H569</f>
        <v>0</v>
      </c>
      <c r="U569" s="39"/>
      <c r="V569" s="39"/>
      <c r="W569" s="39"/>
      <c r="X569" s="39"/>
      <c r="Y569" s="39"/>
      <c r="Z569" s="39"/>
      <c r="AA569" s="39"/>
      <c r="AB569" s="39"/>
      <c r="AC569" s="39"/>
      <c r="AD569" s="39"/>
      <c r="AE569" s="39"/>
      <c r="AR569" s="241" t="s">
        <v>167</v>
      </c>
      <c r="AT569" s="241" t="s">
        <v>163</v>
      </c>
      <c r="AU569" s="241" t="s">
        <v>85</v>
      </c>
      <c r="AY569" s="18" t="s">
        <v>161</v>
      </c>
      <c r="BE569" s="242">
        <f>IF(N569="základní",J569,0)</f>
        <v>0</v>
      </c>
      <c r="BF569" s="242">
        <f>IF(N569="snížená",J569,0)</f>
        <v>0</v>
      </c>
      <c r="BG569" s="242">
        <f>IF(N569="zákl. přenesená",J569,0)</f>
        <v>0</v>
      </c>
      <c r="BH569" s="242">
        <f>IF(N569="sníž. přenesená",J569,0)</f>
        <v>0</v>
      </c>
      <c r="BI569" s="242">
        <f>IF(N569="nulová",J569,0)</f>
        <v>0</v>
      </c>
      <c r="BJ569" s="18" t="s">
        <v>167</v>
      </c>
      <c r="BK569" s="242">
        <f>ROUND(I569*H569,2)</f>
        <v>0</v>
      </c>
      <c r="BL569" s="18" t="s">
        <v>167</v>
      </c>
      <c r="BM569" s="241" t="s">
        <v>757</v>
      </c>
    </row>
    <row r="570" s="2" customFormat="1">
      <c r="A570" s="39"/>
      <c r="B570" s="40"/>
      <c r="C570" s="41"/>
      <c r="D570" s="243" t="s">
        <v>169</v>
      </c>
      <c r="E570" s="41"/>
      <c r="F570" s="244" t="s">
        <v>756</v>
      </c>
      <c r="G570" s="41"/>
      <c r="H570" s="41"/>
      <c r="I570" s="245"/>
      <c r="J570" s="41"/>
      <c r="K570" s="41"/>
      <c r="L570" s="45"/>
      <c r="M570" s="246"/>
      <c r="N570" s="247"/>
      <c r="O570" s="93"/>
      <c r="P570" s="93"/>
      <c r="Q570" s="93"/>
      <c r="R570" s="93"/>
      <c r="S570" s="93"/>
      <c r="T570" s="94"/>
      <c r="U570" s="39"/>
      <c r="V570" s="39"/>
      <c r="W570" s="39"/>
      <c r="X570" s="39"/>
      <c r="Y570" s="39"/>
      <c r="Z570" s="39"/>
      <c r="AA570" s="39"/>
      <c r="AB570" s="39"/>
      <c r="AC570" s="39"/>
      <c r="AD570" s="39"/>
      <c r="AE570" s="39"/>
      <c r="AT570" s="18" t="s">
        <v>169</v>
      </c>
      <c r="AU570" s="18" t="s">
        <v>85</v>
      </c>
    </row>
    <row r="571" s="12" customFormat="1" ht="25.92" customHeight="1">
      <c r="A571" s="12"/>
      <c r="B571" s="213"/>
      <c r="C571" s="214"/>
      <c r="D571" s="215" t="s">
        <v>75</v>
      </c>
      <c r="E571" s="216" t="s">
        <v>758</v>
      </c>
      <c r="F571" s="216" t="s">
        <v>759</v>
      </c>
      <c r="G571" s="214"/>
      <c r="H571" s="214"/>
      <c r="I571" s="217"/>
      <c r="J571" s="218">
        <f>BK571</f>
        <v>0</v>
      </c>
      <c r="K571" s="214"/>
      <c r="L571" s="219"/>
      <c r="M571" s="220"/>
      <c r="N571" s="221"/>
      <c r="O571" s="221"/>
      <c r="P571" s="222">
        <f>P572+P604+P624+P630+P633+P642+P713+P743+P788+P887+P950+P978+P1038+P1077+P1115+P1165+P1193</f>
        <v>0</v>
      </c>
      <c r="Q571" s="221"/>
      <c r="R571" s="222">
        <f>R572+R604+R624+R630+R633+R642+R713+R743+R788+R887+R950+R978+R1038+R1077+R1115+R1165+R1193</f>
        <v>29.020482029999989</v>
      </c>
      <c r="S571" s="221"/>
      <c r="T571" s="223">
        <f>T572+T604+T624+T630+T633+T642+T713+T743+T788+T887+T950+T978+T1038+T1077+T1115+T1165+T1193</f>
        <v>23.662436799999998</v>
      </c>
      <c r="U571" s="12"/>
      <c r="V571" s="12"/>
      <c r="W571" s="12"/>
      <c r="X571" s="12"/>
      <c r="Y571" s="12"/>
      <c r="Z571" s="12"/>
      <c r="AA571" s="12"/>
      <c r="AB571" s="12"/>
      <c r="AC571" s="12"/>
      <c r="AD571" s="12"/>
      <c r="AE571" s="12"/>
      <c r="AR571" s="224" t="s">
        <v>85</v>
      </c>
      <c r="AT571" s="225" t="s">
        <v>75</v>
      </c>
      <c r="AU571" s="225" t="s">
        <v>76</v>
      </c>
      <c r="AY571" s="224" t="s">
        <v>161</v>
      </c>
      <c r="BK571" s="226">
        <f>BK572+BK604+BK624+BK630+BK633+BK642+BK713+BK743+BK788+BK887+BK950+BK978+BK1038+BK1077+BK1115+BK1165+BK1193</f>
        <v>0</v>
      </c>
    </row>
    <row r="572" s="12" customFormat="1" ht="22.8" customHeight="1">
      <c r="A572" s="12"/>
      <c r="B572" s="213"/>
      <c r="C572" s="214"/>
      <c r="D572" s="215" t="s">
        <v>75</v>
      </c>
      <c r="E572" s="227" t="s">
        <v>760</v>
      </c>
      <c r="F572" s="227" t="s">
        <v>761</v>
      </c>
      <c r="G572" s="214"/>
      <c r="H572" s="214"/>
      <c r="I572" s="217"/>
      <c r="J572" s="228">
        <f>BK572</f>
        <v>0</v>
      </c>
      <c r="K572" s="214"/>
      <c r="L572" s="219"/>
      <c r="M572" s="220"/>
      <c r="N572" s="221"/>
      <c r="O572" s="221"/>
      <c r="P572" s="222">
        <f>SUM(P573:P603)</f>
        <v>0</v>
      </c>
      <c r="Q572" s="221"/>
      <c r="R572" s="222">
        <f>SUM(R573:R603)</f>
        <v>0.36618270000000003</v>
      </c>
      <c r="S572" s="221"/>
      <c r="T572" s="223">
        <f>SUM(T573:T603)</f>
        <v>0</v>
      </c>
      <c r="U572" s="12"/>
      <c r="V572" s="12"/>
      <c r="W572" s="12"/>
      <c r="X572" s="12"/>
      <c r="Y572" s="12"/>
      <c r="Z572" s="12"/>
      <c r="AA572" s="12"/>
      <c r="AB572" s="12"/>
      <c r="AC572" s="12"/>
      <c r="AD572" s="12"/>
      <c r="AE572" s="12"/>
      <c r="AR572" s="224" t="s">
        <v>85</v>
      </c>
      <c r="AT572" s="225" t="s">
        <v>75</v>
      </c>
      <c r="AU572" s="225" t="s">
        <v>83</v>
      </c>
      <c r="AY572" s="224" t="s">
        <v>161</v>
      </c>
      <c r="BK572" s="226">
        <f>SUM(BK573:BK603)</f>
        <v>0</v>
      </c>
    </row>
    <row r="573" s="2" customFormat="1" ht="24.15" customHeight="1">
      <c r="A573" s="39"/>
      <c r="B573" s="40"/>
      <c r="C573" s="229" t="s">
        <v>762</v>
      </c>
      <c r="D573" s="229" t="s">
        <v>163</v>
      </c>
      <c r="E573" s="230" t="s">
        <v>763</v>
      </c>
      <c r="F573" s="231" t="s">
        <v>764</v>
      </c>
      <c r="G573" s="232" t="s">
        <v>260</v>
      </c>
      <c r="H573" s="233">
        <v>29.616</v>
      </c>
      <c r="I573" s="234"/>
      <c r="J573" s="235">
        <f>ROUND(I573*H573,2)</f>
        <v>0</v>
      </c>
      <c r="K573" s="236"/>
      <c r="L573" s="45"/>
      <c r="M573" s="237" t="s">
        <v>1</v>
      </c>
      <c r="N573" s="238" t="s">
        <v>43</v>
      </c>
      <c r="O573" s="93"/>
      <c r="P573" s="239">
        <f>O573*H573</f>
        <v>0</v>
      </c>
      <c r="Q573" s="239">
        <v>0</v>
      </c>
      <c r="R573" s="239">
        <f>Q573*H573</f>
        <v>0</v>
      </c>
      <c r="S573" s="239">
        <v>0</v>
      </c>
      <c r="T573" s="240">
        <f>S573*H573</f>
        <v>0</v>
      </c>
      <c r="U573" s="39"/>
      <c r="V573" s="39"/>
      <c r="W573" s="39"/>
      <c r="X573" s="39"/>
      <c r="Y573" s="39"/>
      <c r="Z573" s="39"/>
      <c r="AA573" s="39"/>
      <c r="AB573" s="39"/>
      <c r="AC573" s="39"/>
      <c r="AD573" s="39"/>
      <c r="AE573" s="39"/>
      <c r="AR573" s="241" t="s">
        <v>248</v>
      </c>
      <c r="AT573" s="241" t="s">
        <v>163</v>
      </c>
      <c r="AU573" s="241" t="s">
        <v>85</v>
      </c>
      <c r="AY573" s="18" t="s">
        <v>161</v>
      </c>
      <c r="BE573" s="242">
        <f>IF(N573="základní",J573,0)</f>
        <v>0</v>
      </c>
      <c r="BF573" s="242">
        <f>IF(N573="snížená",J573,0)</f>
        <v>0</v>
      </c>
      <c r="BG573" s="242">
        <f>IF(N573="zákl. přenesená",J573,0)</f>
        <v>0</v>
      </c>
      <c r="BH573" s="242">
        <f>IF(N573="sníž. přenesená",J573,0)</f>
        <v>0</v>
      </c>
      <c r="BI573" s="242">
        <f>IF(N573="nulová",J573,0)</f>
        <v>0</v>
      </c>
      <c r="BJ573" s="18" t="s">
        <v>167</v>
      </c>
      <c r="BK573" s="242">
        <f>ROUND(I573*H573,2)</f>
        <v>0</v>
      </c>
      <c r="BL573" s="18" t="s">
        <v>248</v>
      </c>
      <c r="BM573" s="241" t="s">
        <v>765</v>
      </c>
    </row>
    <row r="574" s="2" customFormat="1">
      <c r="A574" s="39"/>
      <c r="B574" s="40"/>
      <c r="C574" s="41"/>
      <c r="D574" s="243" t="s">
        <v>169</v>
      </c>
      <c r="E574" s="41"/>
      <c r="F574" s="244" t="s">
        <v>764</v>
      </c>
      <c r="G574" s="41"/>
      <c r="H574" s="41"/>
      <c r="I574" s="245"/>
      <c r="J574" s="41"/>
      <c r="K574" s="41"/>
      <c r="L574" s="45"/>
      <c r="M574" s="246"/>
      <c r="N574" s="247"/>
      <c r="O574" s="93"/>
      <c r="P574" s="93"/>
      <c r="Q574" s="93"/>
      <c r="R574" s="93"/>
      <c r="S574" s="93"/>
      <c r="T574" s="94"/>
      <c r="U574" s="39"/>
      <c r="V574" s="39"/>
      <c r="W574" s="39"/>
      <c r="X574" s="39"/>
      <c r="Y574" s="39"/>
      <c r="Z574" s="39"/>
      <c r="AA574" s="39"/>
      <c r="AB574" s="39"/>
      <c r="AC574" s="39"/>
      <c r="AD574" s="39"/>
      <c r="AE574" s="39"/>
      <c r="AT574" s="18" t="s">
        <v>169</v>
      </c>
      <c r="AU574" s="18" t="s">
        <v>85</v>
      </c>
    </row>
    <row r="575" s="13" customFormat="1">
      <c r="A575" s="13"/>
      <c r="B575" s="248"/>
      <c r="C575" s="249"/>
      <c r="D575" s="243" t="s">
        <v>178</v>
      </c>
      <c r="E575" s="250" t="s">
        <v>1</v>
      </c>
      <c r="F575" s="251" t="s">
        <v>766</v>
      </c>
      <c r="G575" s="249"/>
      <c r="H575" s="252">
        <v>29.616</v>
      </c>
      <c r="I575" s="253"/>
      <c r="J575" s="249"/>
      <c r="K575" s="249"/>
      <c r="L575" s="254"/>
      <c r="M575" s="255"/>
      <c r="N575" s="256"/>
      <c r="O575" s="256"/>
      <c r="P575" s="256"/>
      <c r="Q575" s="256"/>
      <c r="R575" s="256"/>
      <c r="S575" s="256"/>
      <c r="T575" s="257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58" t="s">
        <v>178</v>
      </c>
      <c r="AU575" s="258" t="s">
        <v>85</v>
      </c>
      <c r="AV575" s="13" t="s">
        <v>85</v>
      </c>
      <c r="AW575" s="13" t="s">
        <v>32</v>
      </c>
      <c r="AX575" s="13" t="s">
        <v>83</v>
      </c>
      <c r="AY575" s="258" t="s">
        <v>161</v>
      </c>
    </row>
    <row r="576" s="2" customFormat="1" ht="16.5" customHeight="1">
      <c r="A576" s="39"/>
      <c r="B576" s="40"/>
      <c r="C576" s="281" t="s">
        <v>767</v>
      </c>
      <c r="D576" s="281" t="s">
        <v>227</v>
      </c>
      <c r="E576" s="282" t="s">
        <v>768</v>
      </c>
      <c r="F576" s="283" t="s">
        <v>769</v>
      </c>
      <c r="G576" s="284" t="s">
        <v>214</v>
      </c>
      <c r="H576" s="285">
        <v>0.01</v>
      </c>
      <c r="I576" s="286"/>
      <c r="J576" s="287">
        <f>ROUND(I576*H576,2)</f>
        <v>0</v>
      </c>
      <c r="K576" s="288"/>
      <c r="L576" s="289"/>
      <c r="M576" s="290" t="s">
        <v>1</v>
      </c>
      <c r="N576" s="291" t="s">
        <v>43</v>
      </c>
      <c r="O576" s="93"/>
      <c r="P576" s="239">
        <f>O576*H576</f>
        <v>0</v>
      </c>
      <c r="Q576" s="239">
        <v>1</v>
      </c>
      <c r="R576" s="239">
        <f>Q576*H576</f>
        <v>0.01</v>
      </c>
      <c r="S576" s="239">
        <v>0</v>
      </c>
      <c r="T576" s="240">
        <f>S576*H576</f>
        <v>0</v>
      </c>
      <c r="U576" s="39"/>
      <c r="V576" s="39"/>
      <c r="W576" s="39"/>
      <c r="X576" s="39"/>
      <c r="Y576" s="39"/>
      <c r="Z576" s="39"/>
      <c r="AA576" s="39"/>
      <c r="AB576" s="39"/>
      <c r="AC576" s="39"/>
      <c r="AD576" s="39"/>
      <c r="AE576" s="39"/>
      <c r="AR576" s="241" t="s">
        <v>328</v>
      </c>
      <c r="AT576" s="241" t="s">
        <v>227</v>
      </c>
      <c r="AU576" s="241" t="s">
        <v>85</v>
      </c>
      <c r="AY576" s="18" t="s">
        <v>161</v>
      </c>
      <c r="BE576" s="242">
        <f>IF(N576="základní",J576,0)</f>
        <v>0</v>
      </c>
      <c r="BF576" s="242">
        <f>IF(N576="snížená",J576,0)</f>
        <v>0</v>
      </c>
      <c r="BG576" s="242">
        <f>IF(N576="zákl. přenesená",J576,0)</f>
        <v>0</v>
      </c>
      <c r="BH576" s="242">
        <f>IF(N576="sníž. přenesená",J576,0)</f>
        <v>0</v>
      </c>
      <c r="BI576" s="242">
        <f>IF(N576="nulová",J576,0)</f>
        <v>0</v>
      </c>
      <c r="BJ576" s="18" t="s">
        <v>167</v>
      </c>
      <c r="BK576" s="242">
        <f>ROUND(I576*H576,2)</f>
        <v>0</v>
      </c>
      <c r="BL576" s="18" t="s">
        <v>248</v>
      </c>
      <c r="BM576" s="241" t="s">
        <v>770</v>
      </c>
    </row>
    <row r="577" s="2" customFormat="1">
      <c r="A577" s="39"/>
      <c r="B577" s="40"/>
      <c r="C577" s="41"/>
      <c r="D577" s="243" t="s">
        <v>169</v>
      </c>
      <c r="E577" s="41"/>
      <c r="F577" s="244" t="s">
        <v>769</v>
      </c>
      <c r="G577" s="41"/>
      <c r="H577" s="41"/>
      <c r="I577" s="245"/>
      <c r="J577" s="41"/>
      <c r="K577" s="41"/>
      <c r="L577" s="45"/>
      <c r="M577" s="246"/>
      <c r="N577" s="247"/>
      <c r="O577" s="93"/>
      <c r="P577" s="93"/>
      <c r="Q577" s="93"/>
      <c r="R577" s="93"/>
      <c r="S577" s="93"/>
      <c r="T577" s="94"/>
      <c r="U577" s="39"/>
      <c r="V577" s="39"/>
      <c r="W577" s="39"/>
      <c r="X577" s="39"/>
      <c r="Y577" s="39"/>
      <c r="Z577" s="39"/>
      <c r="AA577" s="39"/>
      <c r="AB577" s="39"/>
      <c r="AC577" s="39"/>
      <c r="AD577" s="39"/>
      <c r="AE577" s="39"/>
      <c r="AT577" s="18" t="s">
        <v>169</v>
      </c>
      <c r="AU577" s="18" t="s">
        <v>85</v>
      </c>
    </row>
    <row r="578" s="13" customFormat="1">
      <c r="A578" s="13"/>
      <c r="B578" s="248"/>
      <c r="C578" s="249"/>
      <c r="D578" s="243" t="s">
        <v>178</v>
      </c>
      <c r="E578" s="250" t="s">
        <v>1</v>
      </c>
      <c r="F578" s="251" t="s">
        <v>771</v>
      </c>
      <c r="G578" s="249"/>
      <c r="H578" s="252">
        <v>0.01</v>
      </c>
      <c r="I578" s="253"/>
      <c r="J578" s="249"/>
      <c r="K578" s="249"/>
      <c r="L578" s="254"/>
      <c r="M578" s="255"/>
      <c r="N578" s="256"/>
      <c r="O578" s="256"/>
      <c r="P578" s="256"/>
      <c r="Q578" s="256"/>
      <c r="R578" s="256"/>
      <c r="S578" s="256"/>
      <c r="T578" s="257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58" t="s">
        <v>178</v>
      </c>
      <c r="AU578" s="258" t="s">
        <v>85</v>
      </c>
      <c r="AV578" s="13" t="s">
        <v>85</v>
      </c>
      <c r="AW578" s="13" t="s">
        <v>32</v>
      </c>
      <c r="AX578" s="13" t="s">
        <v>83</v>
      </c>
      <c r="AY578" s="258" t="s">
        <v>161</v>
      </c>
    </row>
    <row r="579" s="2" customFormat="1" ht="24.15" customHeight="1">
      <c r="A579" s="39"/>
      <c r="B579" s="40"/>
      <c r="C579" s="229" t="s">
        <v>772</v>
      </c>
      <c r="D579" s="229" t="s">
        <v>163</v>
      </c>
      <c r="E579" s="230" t="s">
        <v>773</v>
      </c>
      <c r="F579" s="231" t="s">
        <v>774</v>
      </c>
      <c r="G579" s="232" t="s">
        <v>260</v>
      </c>
      <c r="H579" s="233">
        <v>29.616</v>
      </c>
      <c r="I579" s="234"/>
      <c r="J579" s="235">
        <f>ROUND(I579*H579,2)</f>
        <v>0</v>
      </c>
      <c r="K579" s="236"/>
      <c r="L579" s="45"/>
      <c r="M579" s="237" t="s">
        <v>1</v>
      </c>
      <c r="N579" s="238" t="s">
        <v>43</v>
      </c>
      <c r="O579" s="93"/>
      <c r="P579" s="239">
        <f>O579*H579</f>
        <v>0</v>
      </c>
      <c r="Q579" s="239">
        <v>0.00040000000000000002</v>
      </c>
      <c r="R579" s="239">
        <f>Q579*H579</f>
        <v>0.0118464</v>
      </c>
      <c r="S579" s="239">
        <v>0</v>
      </c>
      <c r="T579" s="240">
        <f>S579*H579</f>
        <v>0</v>
      </c>
      <c r="U579" s="39"/>
      <c r="V579" s="39"/>
      <c r="W579" s="39"/>
      <c r="X579" s="39"/>
      <c r="Y579" s="39"/>
      <c r="Z579" s="39"/>
      <c r="AA579" s="39"/>
      <c r="AB579" s="39"/>
      <c r="AC579" s="39"/>
      <c r="AD579" s="39"/>
      <c r="AE579" s="39"/>
      <c r="AR579" s="241" t="s">
        <v>248</v>
      </c>
      <c r="AT579" s="241" t="s">
        <v>163</v>
      </c>
      <c r="AU579" s="241" t="s">
        <v>85</v>
      </c>
      <c r="AY579" s="18" t="s">
        <v>161</v>
      </c>
      <c r="BE579" s="242">
        <f>IF(N579="základní",J579,0)</f>
        <v>0</v>
      </c>
      <c r="BF579" s="242">
        <f>IF(N579="snížená",J579,0)</f>
        <v>0</v>
      </c>
      <c r="BG579" s="242">
        <f>IF(N579="zákl. přenesená",J579,0)</f>
        <v>0</v>
      </c>
      <c r="BH579" s="242">
        <f>IF(N579="sníž. přenesená",J579,0)</f>
        <v>0</v>
      </c>
      <c r="BI579" s="242">
        <f>IF(N579="nulová",J579,0)</f>
        <v>0</v>
      </c>
      <c r="BJ579" s="18" t="s">
        <v>167</v>
      </c>
      <c r="BK579" s="242">
        <f>ROUND(I579*H579,2)</f>
        <v>0</v>
      </c>
      <c r="BL579" s="18" t="s">
        <v>248</v>
      </c>
      <c r="BM579" s="241" t="s">
        <v>775</v>
      </c>
    </row>
    <row r="580" s="2" customFormat="1">
      <c r="A580" s="39"/>
      <c r="B580" s="40"/>
      <c r="C580" s="41"/>
      <c r="D580" s="243" t="s">
        <v>169</v>
      </c>
      <c r="E580" s="41"/>
      <c r="F580" s="244" t="s">
        <v>774</v>
      </c>
      <c r="G580" s="41"/>
      <c r="H580" s="41"/>
      <c r="I580" s="245"/>
      <c r="J580" s="41"/>
      <c r="K580" s="41"/>
      <c r="L580" s="45"/>
      <c r="M580" s="246"/>
      <c r="N580" s="247"/>
      <c r="O580" s="93"/>
      <c r="P580" s="93"/>
      <c r="Q580" s="93"/>
      <c r="R580" s="93"/>
      <c r="S580" s="93"/>
      <c r="T580" s="94"/>
      <c r="U580" s="39"/>
      <c r="V580" s="39"/>
      <c r="W580" s="39"/>
      <c r="X580" s="39"/>
      <c r="Y580" s="39"/>
      <c r="Z580" s="39"/>
      <c r="AA580" s="39"/>
      <c r="AB580" s="39"/>
      <c r="AC580" s="39"/>
      <c r="AD580" s="39"/>
      <c r="AE580" s="39"/>
      <c r="AT580" s="18" t="s">
        <v>169</v>
      </c>
      <c r="AU580" s="18" t="s">
        <v>85</v>
      </c>
    </row>
    <row r="581" s="13" customFormat="1">
      <c r="A581" s="13"/>
      <c r="B581" s="248"/>
      <c r="C581" s="249"/>
      <c r="D581" s="243" t="s">
        <v>178</v>
      </c>
      <c r="E581" s="250" t="s">
        <v>1</v>
      </c>
      <c r="F581" s="251" t="s">
        <v>766</v>
      </c>
      <c r="G581" s="249"/>
      <c r="H581" s="252">
        <v>29.616</v>
      </c>
      <c r="I581" s="253"/>
      <c r="J581" s="249"/>
      <c r="K581" s="249"/>
      <c r="L581" s="254"/>
      <c r="M581" s="255"/>
      <c r="N581" s="256"/>
      <c r="O581" s="256"/>
      <c r="P581" s="256"/>
      <c r="Q581" s="256"/>
      <c r="R581" s="256"/>
      <c r="S581" s="256"/>
      <c r="T581" s="257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58" t="s">
        <v>178</v>
      </c>
      <c r="AU581" s="258" t="s">
        <v>85</v>
      </c>
      <c r="AV581" s="13" t="s">
        <v>85</v>
      </c>
      <c r="AW581" s="13" t="s">
        <v>32</v>
      </c>
      <c r="AX581" s="13" t="s">
        <v>83</v>
      </c>
      <c r="AY581" s="258" t="s">
        <v>161</v>
      </c>
    </row>
    <row r="582" s="2" customFormat="1" ht="49.05" customHeight="1">
      <c r="A582" s="39"/>
      <c r="B582" s="40"/>
      <c r="C582" s="281" t="s">
        <v>776</v>
      </c>
      <c r="D582" s="281" t="s">
        <v>227</v>
      </c>
      <c r="E582" s="282" t="s">
        <v>777</v>
      </c>
      <c r="F582" s="283" t="s">
        <v>778</v>
      </c>
      <c r="G582" s="284" t="s">
        <v>260</v>
      </c>
      <c r="H582" s="285">
        <v>34.517000000000003</v>
      </c>
      <c r="I582" s="286"/>
      <c r="J582" s="287">
        <f>ROUND(I582*H582,2)</f>
        <v>0</v>
      </c>
      <c r="K582" s="288"/>
      <c r="L582" s="289"/>
      <c r="M582" s="290" t="s">
        <v>1</v>
      </c>
      <c r="N582" s="291" t="s">
        <v>43</v>
      </c>
      <c r="O582" s="93"/>
      <c r="P582" s="239">
        <f>O582*H582</f>
        <v>0</v>
      </c>
      <c r="Q582" s="239">
        <v>0.0064000000000000003</v>
      </c>
      <c r="R582" s="239">
        <f>Q582*H582</f>
        <v>0.22090880000000002</v>
      </c>
      <c r="S582" s="239">
        <v>0</v>
      </c>
      <c r="T582" s="240">
        <f>S582*H582</f>
        <v>0</v>
      </c>
      <c r="U582" s="39"/>
      <c r="V582" s="39"/>
      <c r="W582" s="39"/>
      <c r="X582" s="39"/>
      <c r="Y582" s="39"/>
      <c r="Z582" s="39"/>
      <c r="AA582" s="39"/>
      <c r="AB582" s="39"/>
      <c r="AC582" s="39"/>
      <c r="AD582" s="39"/>
      <c r="AE582" s="39"/>
      <c r="AR582" s="241" t="s">
        <v>328</v>
      </c>
      <c r="AT582" s="241" t="s">
        <v>227</v>
      </c>
      <c r="AU582" s="241" t="s">
        <v>85</v>
      </c>
      <c r="AY582" s="18" t="s">
        <v>161</v>
      </c>
      <c r="BE582" s="242">
        <f>IF(N582="základní",J582,0)</f>
        <v>0</v>
      </c>
      <c r="BF582" s="242">
        <f>IF(N582="snížená",J582,0)</f>
        <v>0</v>
      </c>
      <c r="BG582" s="242">
        <f>IF(N582="zákl. přenesená",J582,0)</f>
        <v>0</v>
      </c>
      <c r="BH582" s="242">
        <f>IF(N582="sníž. přenesená",J582,0)</f>
        <v>0</v>
      </c>
      <c r="BI582" s="242">
        <f>IF(N582="nulová",J582,0)</f>
        <v>0</v>
      </c>
      <c r="BJ582" s="18" t="s">
        <v>167</v>
      </c>
      <c r="BK582" s="242">
        <f>ROUND(I582*H582,2)</f>
        <v>0</v>
      </c>
      <c r="BL582" s="18" t="s">
        <v>248</v>
      </c>
      <c r="BM582" s="241" t="s">
        <v>779</v>
      </c>
    </row>
    <row r="583" s="2" customFormat="1">
      <c r="A583" s="39"/>
      <c r="B583" s="40"/>
      <c r="C583" s="41"/>
      <c r="D583" s="243" t="s">
        <v>169</v>
      </c>
      <c r="E583" s="41"/>
      <c r="F583" s="244" t="s">
        <v>778</v>
      </c>
      <c r="G583" s="41"/>
      <c r="H583" s="41"/>
      <c r="I583" s="245"/>
      <c r="J583" s="41"/>
      <c r="K583" s="41"/>
      <c r="L583" s="45"/>
      <c r="M583" s="246"/>
      <c r="N583" s="247"/>
      <c r="O583" s="93"/>
      <c r="P583" s="93"/>
      <c r="Q583" s="93"/>
      <c r="R583" s="93"/>
      <c r="S583" s="93"/>
      <c r="T583" s="94"/>
      <c r="U583" s="39"/>
      <c r="V583" s="39"/>
      <c r="W583" s="39"/>
      <c r="X583" s="39"/>
      <c r="Y583" s="39"/>
      <c r="Z583" s="39"/>
      <c r="AA583" s="39"/>
      <c r="AB583" s="39"/>
      <c r="AC583" s="39"/>
      <c r="AD583" s="39"/>
      <c r="AE583" s="39"/>
      <c r="AT583" s="18" t="s">
        <v>169</v>
      </c>
      <c r="AU583" s="18" t="s">
        <v>85</v>
      </c>
    </row>
    <row r="584" s="13" customFormat="1">
      <c r="A584" s="13"/>
      <c r="B584" s="248"/>
      <c r="C584" s="249"/>
      <c r="D584" s="243" t="s">
        <v>178</v>
      </c>
      <c r="E584" s="250" t="s">
        <v>1</v>
      </c>
      <c r="F584" s="251" t="s">
        <v>780</v>
      </c>
      <c r="G584" s="249"/>
      <c r="H584" s="252">
        <v>34.517000000000003</v>
      </c>
      <c r="I584" s="253"/>
      <c r="J584" s="249"/>
      <c r="K584" s="249"/>
      <c r="L584" s="254"/>
      <c r="M584" s="255"/>
      <c r="N584" s="256"/>
      <c r="O584" s="256"/>
      <c r="P584" s="256"/>
      <c r="Q584" s="256"/>
      <c r="R584" s="256"/>
      <c r="S584" s="256"/>
      <c r="T584" s="257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58" t="s">
        <v>178</v>
      </c>
      <c r="AU584" s="258" t="s">
        <v>85</v>
      </c>
      <c r="AV584" s="13" t="s">
        <v>85</v>
      </c>
      <c r="AW584" s="13" t="s">
        <v>32</v>
      </c>
      <c r="AX584" s="13" t="s">
        <v>83</v>
      </c>
      <c r="AY584" s="258" t="s">
        <v>161</v>
      </c>
    </row>
    <row r="585" s="2" customFormat="1" ht="24.15" customHeight="1">
      <c r="A585" s="39"/>
      <c r="B585" s="40"/>
      <c r="C585" s="229" t="s">
        <v>781</v>
      </c>
      <c r="D585" s="229" t="s">
        <v>163</v>
      </c>
      <c r="E585" s="230" t="s">
        <v>782</v>
      </c>
      <c r="F585" s="231" t="s">
        <v>783</v>
      </c>
      <c r="G585" s="232" t="s">
        <v>260</v>
      </c>
      <c r="H585" s="233">
        <v>81</v>
      </c>
      <c r="I585" s="234"/>
      <c r="J585" s="235">
        <f>ROUND(I585*H585,2)</f>
        <v>0</v>
      </c>
      <c r="K585" s="236"/>
      <c r="L585" s="45"/>
      <c r="M585" s="237" t="s">
        <v>1</v>
      </c>
      <c r="N585" s="238" t="s">
        <v>43</v>
      </c>
      <c r="O585" s="93"/>
      <c r="P585" s="239">
        <f>O585*H585</f>
        <v>0</v>
      </c>
      <c r="Q585" s="239">
        <v>0.00075000000000000002</v>
      </c>
      <c r="R585" s="239">
        <f>Q585*H585</f>
        <v>0.060749999999999998</v>
      </c>
      <c r="S585" s="239">
        <v>0</v>
      </c>
      <c r="T585" s="240">
        <f>S585*H585</f>
        <v>0</v>
      </c>
      <c r="U585" s="39"/>
      <c r="V585" s="39"/>
      <c r="W585" s="39"/>
      <c r="X585" s="39"/>
      <c r="Y585" s="39"/>
      <c r="Z585" s="39"/>
      <c r="AA585" s="39"/>
      <c r="AB585" s="39"/>
      <c r="AC585" s="39"/>
      <c r="AD585" s="39"/>
      <c r="AE585" s="39"/>
      <c r="AR585" s="241" t="s">
        <v>248</v>
      </c>
      <c r="AT585" s="241" t="s">
        <v>163</v>
      </c>
      <c r="AU585" s="241" t="s">
        <v>85</v>
      </c>
      <c r="AY585" s="18" t="s">
        <v>161</v>
      </c>
      <c r="BE585" s="242">
        <f>IF(N585="základní",J585,0)</f>
        <v>0</v>
      </c>
      <c r="BF585" s="242">
        <f>IF(N585="snížená",J585,0)</f>
        <v>0</v>
      </c>
      <c r="BG585" s="242">
        <f>IF(N585="zákl. přenesená",J585,0)</f>
        <v>0</v>
      </c>
      <c r="BH585" s="242">
        <f>IF(N585="sníž. přenesená",J585,0)</f>
        <v>0</v>
      </c>
      <c r="BI585" s="242">
        <f>IF(N585="nulová",J585,0)</f>
        <v>0</v>
      </c>
      <c r="BJ585" s="18" t="s">
        <v>167</v>
      </c>
      <c r="BK585" s="242">
        <f>ROUND(I585*H585,2)</f>
        <v>0</v>
      </c>
      <c r="BL585" s="18" t="s">
        <v>248</v>
      </c>
      <c r="BM585" s="241" t="s">
        <v>784</v>
      </c>
    </row>
    <row r="586" s="2" customFormat="1">
      <c r="A586" s="39"/>
      <c r="B586" s="40"/>
      <c r="C586" s="41"/>
      <c r="D586" s="243" t="s">
        <v>169</v>
      </c>
      <c r="E586" s="41"/>
      <c r="F586" s="244" t="s">
        <v>783</v>
      </c>
      <c r="G586" s="41"/>
      <c r="H586" s="41"/>
      <c r="I586" s="245"/>
      <c r="J586" s="41"/>
      <c r="K586" s="41"/>
      <c r="L586" s="45"/>
      <c r="M586" s="246"/>
      <c r="N586" s="247"/>
      <c r="O586" s="93"/>
      <c r="P586" s="93"/>
      <c r="Q586" s="93"/>
      <c r="R586" s="93"/>
      <c r="S586" s="93"/>
      <c r="T586" s="94"/>
      <c r="U586" s="39"/>
      <c r="V586" s="39"/>
      <c r="W586" s="39"/>
      <c r="X586" s="39"/>
      <c r="Y586" s="39"/>
      <c r="Z586" s="39"/>
      <c r="AA586" s="39"/>
      <c r="AB586" s="39"/>
      <c r="AC586" s="39"/>
      <c r="AD586" s="39"/>
      <c r="AE586" s="39"/>
      <c r="AT586" s="18" t="s">
        <v>169</v>
      </c>
      <c r="AU586" s="18" t="s">
        <v>85</v>
      </c>
    </row>
    <row r="587" s="13" customFormat="1">
      <c r="A587" s="13"/>
      <c r="B587" s="248"/>
      <c r="C587" s="249"/>
      <c r="D587" s="243" t="s">
        <v>178</v>
      </c>
      <c r="E587" s="250" t="s">
        <v>1</v>
      </c>
      <c r="F587" s="251" t="s">
        <v>785</v>
      </c>
      <c r="G587" s="249"/>
      <c r="H587" s="252">
        <v>81</v>
      </c>
      <c r="I587" s="253"/>
      <c r="J587" s="249"/>
      <c r="K587" s="249"/>
      <c r="L587" s="254"/>
      <c r="M587" s="255"/>
      <c r="N587" s="256"/>
      <c r="O587" s="256"/>
      <c r="P587" s="256"/>
      <c r="Q587" s="256"/>
      <c r="R587" s="256"/>
      <c r="S587" s="256"/>
      <c r="T587" s="257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58" t="s">
        <v>178</v>
      </c>
      <c r="AU587" s="258" t="s">
        <v>85</v>
      </c>
      <c r="AV587" s="13" t="s">
        <v>85</v>
      </c>
      <c r="AW587" s="13" t="s">
        <v>32</v>
      </c>
      <c r="AX587" s="13" t="s">
        <v>83</v>
      </c>
      <c r="AY587" s="258" t="s">
        <v>161</v>
      </c>
    </row>
    <row r="588" s="2" customFormat="1" ht="24.15" customHeight="1">
      <c r="A588" s="39"/>
      <c r="B588" s="40"/>
      <c r="C588" s="229" t="s">
        <v>786</v>
      </c>
      <c r="D588" s="229" t="s">
        <v>163</v>
      </c>
      <c r="E588" s="230" t="s">
        <v>787</v>
      </c>
      <c r="F588" s="231" t="s">
        <v>788</v>
      </c>
      <c r="G588" s="232" t="s">
        <v>166</v>
      </c>
      <c r="H588" s="233">
        <v>30</v>
      </c>
      <c r="I588" s="234"/>
      <c r="J588" s="235">
        <f>ROUND(I588*H588,2)</f>
        <v>0</v>
      </c>
      <c r="K588" s="236"/>
      <c r="L588" s="45"/>
      <c r="M588" s="237" t="s">
        <v>1</v>
      </c>
      <c r="N588" s="238" t="s">
        <v>43</v>
      </c>
      <c r="O588" s="93"/>
      <c r="P588" s="239">
        <f>O588*H588</f>
        <v>0</v>
      </c>
      <c r="Q588" s="239">
        <v>0.00016000000000000001</v>
      </c>
      <c r="R588" s="239">
        <f>Q588*H588</f>
        <v>0.0048000000000000004</v>
      </c>
      <c r="S588" s="239">
        <v>0</v>
      </c>
      <c r="T588" s="240">
        <f>S588*H588</f>
        <v>0</v>
      </c>
      <c r="U588" s="39"/>
      <c r="V588" s="39"/>
      <c r="W588" s="39"/>
      <c r="X588" s="39"/>
      <c r="Y588" s="39"/>
      <c r="Z588" s="39"/>
      <c r="AA588" s="39"/>
      <c r="AB588" s="39"/>
      <c r="AC588" s="39"/>
      <c r="AD588" s="39"/>
      <c r="AE588" s="39"/>
      <c r="AR588" s="241" t="s">
        <v>248</v>
      </c>
      <c r="AT588" s="241" t="s">
        <v>163</v>
      </c>
      <c r="AU588" s="241" t="s">
        <v>85</v>
      </c>
      <c r="AY588" s="18" t="s">
        <v>161</v>
      </c>
      <c r="BE588" s="242">
        <f>IF(N588="základní",J588,0)</f>
        <v>0</v>
      </c>
      <c r="BF588" s="242">
        <f>IF(N588="snížená",J588,0)</f>
        <v>0</v>
      </c>
      <c r="BG588" s="242">
        <f>IF(N588="zákl. přenesená",J588,0)</f>
        <v>0</v>
      </c>
      <c r="BH588" s="242">
        <f>IF(N588="sníž. přenesená",J588,0)</f>
        <v>0</v>
      </c>
      <c r="BI588" s="242">
        <f>IF(N588="nulová",J588,0)</f>
        <v>0</v>
      </c>
      <c r="BJ588" s="18" t="s">
        <v>167</v>
      </c>
      <c r="BK588" s="242">
        <f>ROUND(I588*H588,2)</f>
        <v>0</v>
      </c>
      <c r="BL588" s="18" t="s">
        <v>248</v>
      </c>
      <c r="BM588" s="241" t="s">
        <v>789</v>
      </c>
    </row>
    <row r="589" s="2" customFormat="1">
      <c r="A589" s="39"/>
      <c r="B589" s="40"/>
      <c r="C589" s="41"/>
      <c r="D589" s="243" t="s">
        <v>169</v>
      </c>
      <c r="E589" s="41"/>
      <c r="F589" s="244" t="s">
        <v>788</v>
      </c>
      <c r="G589" s="41"/>
      <c r="H589" s="41"/>
      <c r="I589" s="245"/>
      <c r="J589" s="41"/>
      <c r="K589" s="41"/>
      <c r="L589" s="45"/>
      <c r="M589" s="246"/>
      <c r="N589" s="247"/>
      <c r="O589" s="93"/>
      <c r="P589" s="93"/>
      <c r="Q589" s="93"/>
      <c r="R589" s="93"/>
      <c r="S589" s="93"/>
      <c r="T589" s="94"/>
      <c r="U589" s="39"/>
      <c r="V589" s="39"/>
      <c r="W589" s="39"/>
      <c r="X589" s="39"/>
      <c r="Y589" s="39"/>
      <c r="Z589" s="39"/>
      <c r="AA589" s="39"/>
      <c r="AB589" s="39"/>
      <c r="AC589" s="39"/>
      <c r="AD589" s="39"/>
      <c r="AE589" s="39"/>
      <c r="AT589" s="18" t="s">
        <v>169</v>
      </c>
      <c r="AU589" s="18" t="s">
        <v>85</v>
      </c>
    </row>
    <row r="590" s="13" customFormat="1">
      <c r="A590" s="13"/>
      <c r="B590" s="248"/>
      <c r="C590" s="249"/>
      <c r="D590" s="243" t="s">
        <v>178</v>
      </c>
      <c r="E590" s="250" t="s">
        <v>1</v>
      </c>
      <c r="F590" s="251" t="s">
        <v>246</v>
      </c>
      <c r="G590" s="249"/>
      <c r="H590" s="252">
        <v>30</v>
      </c>
      <c r="I590" s="253"/>
      <c r="J590" s="249"/>
      <c r="K590" s="249"/>
      <c r="L590" s="254"/>
      <c r="M590" s="255"/>
      <c r="N590" s="256"/>
      <c r="O590" s="256"/>
      <c r="P590" s="256"/>
      <c r="Q590" s="256"/>
      <c r="R590" s="256"/>
      <c r="S590" s="256"/>
      <c r="T590" s="257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58" t="s">
        <v>178</v>
      </c>
      <c r="AU590" s="258" t="s">
        <v>85</v>
      </c>
      <c r="AV590" s="13" t="s">
        <v>85</v>
      </c>
      <c r="AW590" s="13" t="s">
        <v>32</v>
      </c>
      <c r="AX590" s="13" t="s">
        <v>83</v>
      </c>
      <c r="AY590" s="258" t="s">
        <v>161</v>
      </c>
    </row>
    <row r="591" s="2" customFormat="1" ht="24.15" customHeight="1">
      <c r="A591" s="39"/>
      <c r="B591" s="40"/>
      <c r="C591" s="229" t="s">
        <v>790</v>
      </c>
      <c r="D591" s="229" t="s">
        <v>163</v>
      </c>
      <c r="E591" s="230" t="s">
        <v>791</v>
      </c>
      <c r="F591" s="231" t="s">
        <v>792</v>
      </c>
      <c r="G591" s="232" t="s">
        <v>266</v>
      </c>
      <c r="H591" s="233">
        <v>3</v>
      </c>
      <c r="I591" s="234"/>
      <c r="J591" s="235">
        <f>ROUND(I591*H591,2)</f>
        <v>0</v>
      </c>
      <c r="K591" s="236"/>
      <c r="L591" s="45"/>
      <c r="M591" s="237" t="s">
        <v>1</v>
      </c>
      <c r="N591" s="238" t="s">
        <v>43</v>
      </c>
      <c r="O591" s="93"/>
      <c r="P591" s="239">
        <f>O591*H591</f>
        <v>0</v>
      </c>
      <c r="Q591" s="239">
        <v>0.00018000000000000001</v>
      </c>
      <c r="R591" s="239">
        <f>Q591*H591</f>
        <v>0.00054000000000000001</v>
      </c>
      <c r="S591" s="239">
        <v>0</v>
      </c>
      <c r="T591" s="240">
        <f>S591*H591</f>
        <v>0</v>
      </c>
      <c r="U591" s="39"/>
      <c r="V591" s="39"/>
      <c r="W591" s="39"/>
      <c r="X591" s="39"/>
      <c r="Y591" s="39"/>
      <c r="Z591" s="39"/>
      <c r="AA591" s="39"/>
      <c r="AB591" s="39"/>
      <c r="AC591" s="39"/>
      <c r="AD591" s="39"/>
      <c r="AE591" s="39"/>
      <c r="AR591" s="241" t="s">
        <v>248</v>
      </c>
      <c r="AT591" s="241" t="s">
        <v>163</v>
      </c>
      <c r="AU591" s="241" t="s">
        <v>85</v>
      </c>
      <c r="AY591" s="18" t="s">
        <v>161</v>
      </c>
      <c r="BE591" s="242">
        <f>IF(N591="základní",J591,0)</f>
        <v>0</v>
      </c>
      <c r="BF591" s="242">
        <f>IF(N591="snížená",J591,0)</f>
        <v>0</v>
      </c>
      <c r="BG591" s="242">
        <f>IF(N591="zákl. přenesená",J591,0)</f>
        <v>0</v>
      </c>
      <c r="BH591" s="242">
        <f>IF(N591="sníž. přenesená",J591,0)</f>
        <v>0</v>
      </c>
      <c r="BI591" s="242">
        <f>IF(N591="nulová",J591,0)</f>
        <v>0</v>
      </c>
      <c r="BJ591" s="18" t="s">
        <v>167</v>
      </c>
      <c r="BK591" s="242">
        <f>ROUND(I591*H591,2)</f>
        <v>0</v>
      </c>
      <c r="BL591" s="18" t="s">
        <v>248</v>
      </c>
      <c r="BM591" s="241" t="s">
        <v>793</v>
      </c>
    </row>
    <row r="592" s="2" customFormat="1">
      <c r="A592" s="39"/>
      <c r="B592" s="40"/>
      <c r="C592" s="41"/>
      <c r="D592" s="243" t="s">
        <v>169</v>
      </c>
      <c r="E592" s="41"/>
      <c r="F592" s="244" t="s">
        <v>792</v>
      </c>
      <c r="G592" s="41"/>
      <c r="H592" s="41"/>
      <c r="I592" s="245"/>
      <c r="J592" s="41"/>
      <c r="K592" s="41"/>
      <c r="L592" s="45"/>
      <c r="M592" s="246"/>
      <c r="N592" s="247"/>
      <c r="O592" s="93"/>
      <c r="P592" s="93"/>
      <c r="Q592" s="93"/>
      <c r="R592" s="93"/>
      <c r="S592" s="93"/>
      <c r="T592" s="94"/>
      <c r="U592" s="39"/>
      <c r="V592" s="39"/>
      <c r="W592" s="39"/>
      <c r="X592" s="39"/>
      <c r="Y592" s="39"/>
      <c r="Z592" s="39"/>
      <c r="AA592" s="39"/>
      <c r="AB592" s="39"/>
      <c r="AC592" s="39"/>
      <c r="AD592" s="39"/>
      <c r="AE592" s="39"/>
      <c r="AT592" s="18" t="s">
        <v>169</v>
      </c>
      <c r="AU592" s="18" t="s">
        <v>85</v>
      </c>
    </row>
    <row r="593" s="2" customFormat="1" ht="24.15" customHeight="1">
      <c r="A593" s="39"/>
      <c r="B593" s="40"/>
      <c r="C593" s="229" t="s">
        <v>794</v>
      </c>
      <c r="D593" s="229" t="s">
        <v>163</v>
      </c>
      <c r="E593" s="230" t="s">
        <v>795</v>
      </c>
      <c r="F593" s="231" t="s">
        <v>796</v>
      </c>
      <c r="G593" s="232" t="s">
        <v>166</v>
      </c>
      <c r="H593" s="233">
        <v>30</v>
      </c>
      <c r="I593" s="234"/>
      <c r="J593" s="235">
        <f>ROUND(I593*H593,2)</f>
        <v>0</v>
      </c>
      <c r="K593" s="236"/>
      <c r="L593" s="45"/>
      <c r="M593" s="237" t="s">
        <v>1</v>
      </c>
      <c r="N593" s="238" t="s">
        <v>43</v>
      </c>
      <c r="O593" s="93"/>
      <c r="P593" s="239">
        <f>O593*H593</f>
        <v>0</v>
      </c>
      <c r="Q593" s="239">
        <v>0.00010000000000000001</v>
      </c>
      <c r="R593" s="239">
        <f>Q593*H593</f>
        <v>0.0030000000000000001</v>
      </c>
      <c r="S593" s="239">
        <v>0</v>
      </c>
      <c r="T593" s="240">
        <f>S593*H593</f>
        <v>0</v>
      </c>
      <c r="U593" s="39"/>
      <c r="V593" s="39"/>
      <c r="W593" s="39"/>
      <c r="X593" s="39"/>
      <c r="Y593" s="39"/>
      <c r="Z593" s="39"/>
      <c r="AA593" s="39"/>
      <c r="AB593" s="39"/>
      <c r="AC593" s="39"/>
      <c r="AD593" s="39"/>
      <c r="AE593" s="39"/>
      <c r="AR593" s="241" t="s">
        <v>248</v>
      </c>
      <c r="AT593" s="241" t="s">
        <v>163</v>
      </c>
      <c r="AU593" s="241" t="s">
        <v>85</v>
      </c>
      <c r="AY593" s="18" t="s">
        <v>161</v>
      </c>
      <c r="BE593" s="242">
        <f>IF(N593="základní",J593,0)</f>
        <v>0</v>
      </c>
      <c r="BF593" s="242">
        <f>IF(N593="snížená",J593,0)</f>
        <v>0</v>
      </c>
      <c r="BG593" s="242">
        <f>IF(N593="zákl. přenesená",J593,0)</f>
        <v>0</v>
      </c>
      <c r="BH593" s="242">
        <f>IF(N593="sníž. přenesená",J593,0)</f>
        <v>0</v>
      </c>
      <c r="BI593" s="242">
        <f>IF(N593="nulová",J593,0)</f>
        <v>0</v>
      </c>
      <c r="BJ593" s="18" t="s">
        <v>167</v>
      </c>
      <c r="BK593" s="242">
        <f>ROUND(I593*H593,2)</f>
        <v>0</v>
      </c>
      <c r="BL593" s="18" t="s">
        <v>248</v>
      </c>
      <c r="BM593" s="241" t="s">
        <v>797</v>
      </c>
    </row>
    <row r="594" s="2" customFormat="1">
      <c r="A594" s="39"/>
      <c r="B594" s="40"/>
      <c r="C594" s="41"/>
      <c r="D594" s="243" t="s">
        <v>169</v>
      </c>
      <c r="E594" s="41"/>
      <c r="F594" s="244" t="s">
        <v>796</v>
      </c>
      <c r="G594" s="41"/>
      <c r="H594" s="41"/>
      <c r="I594" s="245"/>
      <c r="J594" s="41"/>
      <c r="K594" s="41"/>
      <c r="L594" s="45"/>
      <c r="M594" s="246"/>
      <c r="N594" s="247"/>
      <c r="O594" s="93"/>
      <c r="P594" s="93"/>
      <c r="Q594" s="93"/>
      <c r="R594" s="93"/>
      <c r="S594" s="93"/>
      <c r="T594" s="94"/>
      <c r="U594" s="39"/>
      <c r="V594" s="39"/>
      <c r="W594" s="39"/>
      <c r="X594" s="39"/>
      <c r="Y594" s="39"/>
      <c r="Z594" s="39"/>
      <c r="AA594" s="39"/>
      <c r="AB594" s="39"/>
      <c r="AC594" s="39"/>
      <c r="AD594" s="39"/>
      <c r="AE594" s="39"/>
      <c r="AT594" s="18" t="s">
        <v>169</v>
      </c>
      <c r="AU594" s="18" t="s">
        <v>85</v>
      </c>
    </row>
    <row r="595" s="13" customFormat="1">
      <c r="A595" s="13"/>
      <c r="B595" s="248"/>
      <c r="C595" s="249"/>
      <c r="D595" s="243" t="s">
        <v>178</v>
      </c>
      <c r="E595" s="250" t="s">
        <v>1</v>
      </c>
      <c r="F595" s="251" t="s">
        <v>246</v>
      </c>
      <c r="G595" s="249"/>
      <c r="H595" s="252">
        <v>30</v>
      </c>
      <c r="I595" s="253"/>
      <c r="J595" s="249"/>
      <c r="K595" s="249"/>
      <c r="L595" s="254"/>
      <c r="M595" s="255"/>
      <c r="N595" s="256"/>
      <c r="O595" s="256"/>
      <c r="P595" s="256"/>
      <c r="Q595" s="256"/>
      <c r="R595" s="256"/>
      <c r="S595" s="256"/>
      <c r="T595" s="257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58" t="s">
        <v>178</v>
      </c>
      <c r="AU595" s="258" t="s">
        <v>85</v>
      </c>
      <c r="AV595" s="13" t="s">
        <v>85</v>
      </c>
      <c r="AW595" s="13" t="s">
        <v>32</v>
      </c>
      <c r="AX595" s="13" t="s">
        <v>83</v>
      </c>
      <c r="AY595" s="258" t="s">
        <v>161</v>
      </c>
    </row>
    <row r="596" s="2" customFormat="1" ht="24.15" customHeight="1">
      <c r="A596" s="39"/>
      <c r="B596" s="40"/>
      <c r="C596" s="229" t="s">
        <v>798</v>
      </c>
      <c r="D596" s="229" t="s">
        <v>163</v>
      </c>
      <c r="E596" s="230" t="s">
        <v>799</v>
      </c>
      <c r="F596" s="231" t="s">
        <v>800</v>
      </c>
      <c r="G596" s="232" t="s">
        <v>260</v>
      </c>
      <c r="H596" s="233">
        <v>225</v>
      </c>
      <c r="I596" s="234"/>
      <c r="J596" s="235">
        <f>ROUND(I596*H596,2)</f>
        <v>0</v>
      </c>
      <c r="K596" s="236"/>
      <c r="L596" s="45"/>
      <c r="M596" s="237" t="s">
        <v>1</v>
      </c>
      <c r="N596" s="238" t="s">
        <v>43</v>
      </c>
      <c r="O596" s="93"/>
      <c r="P596" s="239">
        <f>O596*H596</f>
        <v>0</v>
      </c>
      <c r="Q596" s="239">
        <v>0</v>
      </c>
      <c r="R596" s="239">
        <f>Q596*H596</f>
        <v>0</v>
      </c>
      <c r="S596" s="239">
        <v>0</v>
      </c>
      <c r="T596" s="240">
        <f>S596*H596</f>
        <v>0</v>
      </c>
      <c r="U596" s="39"/>
      <c r="V596" s="39"/>
      <c r="W596" s="39"/>
      <c r="X596" s="39"/>
      <c r="Y596" s="39"/>
      <c r="Z596" s="39"/>
      <c r="AA596" s="39"/>
      <c r="AB596" s="39"/>
      <c r="AC596" s="39"/>
      <c r="AD596" s="39"/>
      <c r="AE596" s="39"/>
      <c r="AR596" s="241" t="s">
        <v>248</v>
      </c>
      <c r="AT596" s="241" t="s">
        <v>163</v>
      </c>
      <c r="AU596" s="241" t="s">
        <v>85</v>
      </c>
      <c r="AY596" s="18" t="s">
        <v>161</v>
      </c>
      <c r="BE596" s="242">
        <f>IF(N596="základní",J596,0)</f>
        <v>0</v>
      </c>
      <c r="BF596" s="242">
        <f>IF(N596="snížená",J596,0)</f>
        <v>0</v>
      </c>
      <c r="BG596" s="242">
        <f>IF(N596="zákl. přenesená",J596,0)</f>
        <v>0</v>
      </c>
      <c r="BH596" s="242">
        <f>IF(N596="sníž. přenesená",J596,0)</f>
        <v>0</v>
      </c>
      <c r="BI596" s="242">
        <f>IF(N596="nulová",J596,0)</f>
        <v>0</v>
      </c>
      <c r="BJ596" s="18" t="s">
        <v>167</v>
      </c>
      <c r="BK596" s="242">
        <f>ROUND(I596*H596,2)</f>
        <v>0</v>
      </c>
      <c r="BL596" s="18" t="s">
        <v>248</v>
      </c>
      <c r="BM596" s="241" t="s">
        <v>801</v>
      </c>
    </row>
    <row r="597" s="2" customFormat="1">
      <c r="A597" s="39"/>
      <c r="B597" s="40"/>
      <c r="C597" s="41"/>
      <c r="D597" s="243" t="s">
        <v>169</v>
      </c>
      <c r="E597" s="41"/>
      <c r="F597" s="244" t="s">
        <v>800</v>
      </c>
      <c r="G597" s="41"/>
      <c r="H597" s="41"/>
      <c r="I597" s="245"/>
      <c r="J597" s="41"/>
      <c r="K597" s="41"/>
      <c r="L597" s="45"/>
      <c r="M597" s="246"/>
      <c r="N597" s="247"/>
      <c r="O597" s="93"/>
      <c r="P597" s="93"/>
      <c r="Q597" s="93"/>
      <c r="R597" s="93"/>
      <c r="S597" s="93"/>
      <c r="T597" s="94"/>
      <c r="U597" s="39"/>
      <c r="V597" s="39"/>
      <c r="W597" s="39"/>
      <c r="X597" s="39"/>
      <c r="Y597" s="39"/>
      <c r="Z597" s="39"/>
      <c r="AA597" s="39"/>
      <c r="AB597" s="39"/>
      <c r="AC597" s="39"/>
      <c r="AD597" s="39"/>
      <c r="AE597" s="39"/>
      <c r="AT597" s="18" t="s">
        <v>169</v>
      </c>
      <c r="AU597" s="18" t="s">
        <v>85</v>
      </c>
    </row>
    <row r="598" s="13" customFormat="1">
      <c r="A598" s="13"/>
      <c r="B598" s="248"/>
      <c r="C598" s="249"/>
      <c r="D598" s="243" t="s">
        <v>178</v>
      </c>
      <c r="E598" s="250" t="s">
        <v>1</v>
      </c>
      <c r="F598" s="251" t="s">
        <v>802</v>
      </c>
      <c r="G598" s="249"/>
      <c r="H598" s="252">
        <v>225</v>
      </c>
      <c r="I598" s="253"/>
      <c r="J598" s="249"/>
      <c r="K598" s="249"/>
      <c r="L598" s="254"/>
      <c r="M598" s="255"/>
      <c r="N598" s="256"/>
      <c r="O598" s="256"/>
      <c r="P598" s="256"/>
      <c r="Q598" s="256"/>
      <c r="R598" s="256"/>
      <c r="S598" s="256"/>
      <c r="T598" s="257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58" t="s">
        <v>178</v>
      </c>
      <c r="AU598" s="258" t="s">
        <v>85</v>
      </c>
      <c r="AV598" s="13" t="s">
        <v>85</v>
      </c>
      <c r="AW598" s="13" t="s">
        <v>32</v>
      </c>
      <c r="AX598" s="13" t="s">
        <v>83</v>
      </c>
      <c r="AY598" s="258" t="s">
        <v>161</v>
      </c>
    </row>
    <row r="599" s="2" customFormat="1" ht="24.15" customHeight="1">
      <c r="A599" s="39"/>
      <c r="B599" s="40"/>
      <c r="C599" s="281" t="s">
        <v>803</v>
      </c>
      <c r="D599" s="281" t="s">
        <v>227</v>
      </c>
      <c r="E599" s="282" t="s">
        <v>804</v>
      </c>
      <c r="F599" s="283" t="s">
        <v>805</v>
      </c>
      <c r="G599" s="284" t="s">
        <v>260</v>
      </c>
      <c r="H599" s="285">
        <v>236.25</v>
      </c>
      <c r="I599" s="286"/>
      <c r="J599" s="287">
        <f>ROUND(I599*H599,2)</f>
        <v>0</v>
      </c>
      <c r="K599" s="288"/>
      <c r="L599" s="289"/>
      <c r="M599" s="290" t="s">
        <v>1</v>
      </c>
      <c r="N599" s="291" t="s">
        <v>43</v>
      </c>
      <c r="O599" s="93"/>
      <c r="P599" s="239">
        <f>O599*H599</f>
        <v>0</v>
      </c>
      <c r="Q599" s="239">
        <v>0.00023000000000000001</v>
      </c>
      <c r="R599" s="239">
        <f>Q599*H599</f>
        <v>0.054337500000000004</v>
      </c>
      <c r="S599" s="239">
        <v>0</v>
      </c>
      <c r="T599" s="240">
        <f>S599*H599</f>
        <v>0</v>
      </c>
      <c r="U599" s="39"/>
      <c r="V599" s="39"/>
      <c r="W599" s="39"/>
      <c r="X599" s="39"/>
      <c r="Y599" s="39"/>
      <c r="Z599" s="39"/>
      <c r="AA599" s="39"/>
      <c r="AB599" s="39"/>
      <c r="AC599" s="39"/>
      <c r="AD599" s="39"/>
      <c r="AE599" s="39"/>
      <c r="AR599" s="241" t="s">
        <v>328</v>
      </c>
      <c r="AT599" s="241" t="s">
        <v>227</v>
      </c>
      <c r="AU599" s="241" t="s">
        <v>85</v>
      </c>
      <c r="AY599" s="18" t="s">
        <v>161</v>
      </c>
      <c r="BE599" s="242">
        <f>IF(N599="základní",J599,0)</f>
        <v>0</v>
      </c>
      <c r="BF599" s="242">
        <f>IF(N599="snížená",J599,0)</f>
        <v>0</v>
      </c>
      <c r="BG599" s="242">
        <f>IF(N599="zákl. přenesená",J599,0)</f>
        <v>0</v>
      </c>
      <c r="BH599" s="242">
        <f>IF(N599="sníž. přenesená",J599,0)</f>
        <v>0</v>
      </c>
      <c r="BI599" s="242">
        <f>IF(N599="nulová",J599,0)</f>
        <v>0</v>
      </c>
      <c r="BJ599" s="18" t="s">
        <v>167</v>
      </c>
      <c r="BK599" s="242">
        <f>ROUND(I599*H599,2)</f>
        <v>0</v>
      </c>
      <c r="BL599" s="18" t="s">
        <v>248</v>
      </c>
      <c r="BM599" s="241" t="s">
        <v>806</v>
      </c>
    </row>
    <row r="600" s="2" customFormat="1">
      <c r="A600" s="39"/>
      <c r="B600" s="40"/>
      <c r="C600" s="41"/>
      <c r="D600" s="243" t="s">
        <v>169</v>
      </c>
      <c r="E600" s="41"/>
      <c r="F600" s="244" t="s">
        <v>805</v>
      </c>
      <c r="G600" s="41"/>
      <c r="H600" s="41"/>
      <c r="I600" s="245"/>
      <c r="J600" s="41"/>
      <c r="K600" s="41"/>
      <c r="L600" s="45"/>
      <c r="M600" s="246"/>
      <c r="N600" s="247"/>
      <c r="O600" s="93"/>
      <c r="P600" s="93"/>
      <c r="Q600" s="93"/>
      <c r="R600" s="93"/>
      <c r="S600" s="93"/>
      <c r="T600" s="94"/>
      <c r="U600" s="39"/>
      <c r="V600" s="39"/>
      <c r="W600" s="39"/>
      <c r="X600" s="39"/>
      <c r="Y600" s="39"/>
      <c r="Z600" s="39"/>
      <c r="AA600" s="39"/>
      <c r="AB600" s="39"/>
      <c r="AC600" s="39"/>
      <c r="AD600" s="39"/>
      <c r="AE600" s="39"/>
      <c r="AT600" s="18" t="s">
        <v>169</v>
      </c>
      <c r="AU600" s="18" t="s">
        <v>85</v>
      </c>
    </row>
    <row r="601" s="13" customFormat="1">
      <c r="A601" s="13"/>
      <c r="B601" s="248"/>
      <c r="C601" s="249"/>
      <c r="D601" s="243" t="s">
        <v>178</v>
      </c>
      <c r="E601" s="250" t="s">
        <v>1</v>
      </c>
      <c r="F601" s="251" t="s">
        <v>807</v>
      </c>
      <c r="G601" s="249"/>
      <c r="H601" s="252">
        <v>236.25</v>
      </c>
      <c r="I601" s="253"/>
      <c r="J601" s="249"/>
      <c r="K601" s="249"/>
      <c r="L601" s="254"/>
      <c r="M601" s="255"/>
      <c r="N601" s="256"/>
      <c r="O601" s="256"/>
      <c r="P601" s="256"/>
      <c r="Q601" s="256"/>
      <c r="R601" s="256"/>
      <c r="S601" s="256"/>
      <c r="T601" s="257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258" t="s">
        <v>178</v>
      </c>
      <c r="AU601" s="258" t="s">
        <v>85</v>
      </c>
      <c r="AV601" s="13" t="s">
        <v>85</v>
      </c>
      <c r="AW601" s="13" t="s">
        <v>32</v>
      </c>
      <c r="AX601" s="13" t="s">
        <v>83</v>
      </c>
      <c r="AY601" s="258" t="s">
        <v>161</v>
      </c>
    </row>
    <row r="602" s="2" customFormat="1" ht="33" customHeight="1">
      <c r="A602" s="39"/>
      <c r="B602" s="40"/>
      <c r="C602" s="229" t="s">
        <v>808</v>
      </c>
      <c r="D602" s="229" t="s">
        <v>163</v>
      </c>
      <c r="E602" s="230" t="s">
        <v>809</v>
      </c>
      <c r="F602" s="231" t="s">
        <v>810</v>
      </c>
      <c r="G602" s="232" t="s">
        <v>214</v>
      </c>
      <c r="H602" s="233">
        <v>0.36599999999999999</v>
      </c>
      <c r="I602" s="234"/>
      <c r="J602" s="235">
        <f>ROUND(I602*H602,2)</f>
        <v>0</v>
      </c>
      <c r="K602" s="236"/>
      <c r="L602" s="45"/>
      <c r="M602" s="237" t="s">
        <v>1</v>
      </c>
      <c r="N602" s="238" t="s">
        <v>43</v>
      </c>
      <c r="O602" s="93"/>
      <c r="P602" s="239">
        <f>O602*H602</f>
        <v>0</v>
      </c>
      <c r="Q602" s="239">
        <v>0</v>
      </c>
      <c r="R602" s="239">
        <f>Q602*H602</f>
        <v>0</v>
      </c>
      <c r="S602" s="239">
        <v>0</v>
      </c>
      <c r="T602" s="240">
        <f>S602*H602</f>
        <v>0</v>
      </c>
      <c r="U602" s="39"/>
      <c r="V602" s="39"/>
      <c r="W602" s="39"/>
      <c r="X602" s="39"/>
      <c r="Y602" s="39"/>
      <c r="Z602" s="39"/>
      <c r="AA602" s="39"/>
      <c r="AB602" s="39"/>
      <c r="AC602" s="39"/>
      <c r="AD602" s="39"/>
      <c r="AE602" s="39"/>
      <c r="AR602" s="241" t="s">
        <v>248</v>
      </c>
      <c r="AT602" s="241" t="s">
        <v>163</v>
      </c>
      <c r="AU602" s="241" t="s">
        <v>85</v>
      </c>
      <c r="AY602" s="18" t="s">
        <v>161</v>
      </c>
      <c r="BE602" s="242">
        <f>IF(N602="základní",J602,0)</f>
        <v>0</v>
      </c>
      <c r="BF602" s="242">
        <f>IF(N602="snížená",J602,0)</f>
        <v>0</v>
      </c>
      <c r="BG602" s="242">
        <f>IF(N602="zákl. přenesená",J602,0)</f>
        <v>0</v>
      </c>
      <c r="BH602" s="242">
        <f>IF(N602="sníž. přenesená",J602,0)</f>
        <v>0</v>
      </c>
      <c r="BI602" s="242">
        <f>IF(N602="nulová",J602,0)</f>
        <v>0</v>
      </c>
      <c r="BJ602" s="18" t="s">
        <v>167</v>
      </c>
      <c r="BK602" s="242">
        <f>ROUND(I602*H602,2)</f>
        <v>0</v>
      </c>
      <c r="BL602" s="18" t="s">
        <v>248</v>
      </c>
      <c r="BM602" s="241" t="s">
        <v>811</v>
      </c>
    </row>
    <row r="603" s="2" customFormat="1">
      <c r="A603" s="39"/>
      <c r="B603" s="40"/>
      <c r="C603" s="41"/>
      <c r="D603" s="243" t="s">
        <v>169</v>
      </c>
      <c r="E603" s="41"/>
      <c r="F603" s="244" t="s">
        <v>810</v>
      </c>
      <c r="G603" s="41"/>
      <c r="H603" s="41"/>
      <c r="I603" s="245"/>
      <c r="J603" s="41"/>
      <c r="K603" s="41"/>
      <c r="L603" s="45"/>
      <c r="M603" s="246"/>
      <c r="N603" s="247"/>
      <c r="O603" s="93"/>
      <c r="P603" s="93"/>
      <c r="Q603" s="93"/>
      <c r="R603" s="93"/>
      <c r="S603" s="93"/>
      <c r="T603" s="94"/>
      <c r="U603" s="39"/>
      <c r="V603" s="39"/>
      <c r="W603" s="39"/>
      <c r="X603" s="39"/>
      <c r="Y603" s="39"/>
      <c r="Z603" s="39"/>
      <c r="AA603" s="39"/>
      <c r="AB603" s="39"/>
      <c r="AC603" s="39"/>
      <c r="AD603" s="39"/>
      <c r="AE603" s="39"/>
      <c r="AT603" s="18" t="s">
        <v>169</v>
      </c>
      <c r="AU603" s="18" t="s">
        <v>85</v>
      </c>
    </row>
    <row r="604" s="12" customFormat="1" ht="22.8" customHeight="1">
      <c r="A604" s="12"/>
      <c r="B604" s="213"/>
      <c r="C604" s="214"/>
      <c r="D604" s="215" t="s">
        <v>75</v>
      </c>
      <c r="E604" s="227" t="s">
        <v>812</v>
      </c>
      <c r="F604" s="227" t="s">
        <v>813</v>
      </c>
      <c r="G604" s="214"/>
      <c r="H604" s="214"/>
      <c r="I604" s="217"/>
      <c r="J604" s="228">
        <f>BK604</f>
        <v>0</v>
      </c>
      <c r="K604" s="214"/>
      <c r="L604" s="219"/>
      <c r="M604" s="220"/>
      <c r="N604" s="221"/>
      <c r="O604" s="221"/>
      <c r="P604" s="222">
        <f>SUM(P605:P623)</f>
        <v>0</v>
      </c>
      <c r="Q604" s="221"/>
      <c r="R604" s="222">
        <f>SUM(R605:R623)</f>
        <v>0.21229685999999998</v>
      </c>
      <c r="S604" s="221"/>
      <c r="T604" s="223">
        <f>SUM(T605:T623)</f>
        <v>0</v>
      </c>
      <c r="U604" s="12"/>
      <c r="V604" s="12"/>
      <c r="W604" s="12"/>
      <c r="X604" s="12"/>
      <c r="Y604" s="12"/>
      <c r="Z604" s="12"/>
      <c r="AA604" s="12"/>
      <c r="AB604" s="12"/>
      <c r="AC604" s="12"/>
      <c r="AD604" s="12"/>
      <c r="AE604" s="12"/>
      <c r="AR604" s="224" t="s">
        <v>85</v>
      </c>
      <c r="AT604" s="225" t="s">
        <v>75</v>
      </c>
      <c r="AU604" s="225" t="s">
        <v>83</v>
      </c>
      <c r="AY604" s="224" t="s">
        <v>161</v>
      </c>
      <c r="BK604" s="226">
        <f>SUM(BK605:BK623)</f>
        <v>0</v>
      </c>
    </row>
    <row r="605" s="2" customFormat="1" ht="24.15" customHeight="1">
      <c r="A605" s="39"/>
      <c r="B605" s="40"/>
      <c r="C605" s="229" t="s">
        <v>814</v>
      </c>
      <c r="D605" s="229" t="s">
        <v>163</v>
      </c>
      <c r="E605" s="230" t="s">
        <v>815</v>
      </c>
      <c r="F605" s="231" t="s">
        <v>816</v>
      </c>
      <c r="G605" s="232" t="s">
        <v>260</v>
      </c>
      <c r="H605" s="233">
        <v>58.869999999999997</v>
      </c>
      <c r="I605" s="234"/>
      <c r="J605" s="235">
        <f>ROUND(I605*H605,2)</f>
        <v>0</v>
      </c>
      <c r="K605" s="236"/>
      <c r="L605" s="45"/>
      <c r="M605" s="237" t="s">
        <v>1</v>
      </c>
      <c r="N605" s="238" t="s">
        <v>43</v>
      </c>
      <c r="O605" s="93"/>
      <c r="P605" s="239">
        <f>O605*H605</f>
        <v>0</v>
      </c>
      <c r="Q605" s="239">
        <v>0.00029999999999999997</v>
      </c>
      <c r="R605" s="239">
        <f>Q605*H605</f>
        <v>0.017660999999999996</v>
      </c>
      <c r="S605" s="239">
        <v>0</v>
      </c>
      <c r="T605" s="240">
        <f>S605*H605</f>
        <v>0</v>
      </c>
      <c r="U605" s="39"/>
      <c r="V605" s="39"/>
      <c r="W605" s="39"/>
      <c r="X605" s="39"/>
      <c r="Y605" s="39"/>
      <c r="Z605" s="39"/>
      <c r="AA605" s="39"/>
      <c r="AB605" s="39"/>
      <c r="AC605" s="39"/>
      <c r="AD605" s="39"/>
      <c r="AE605" s="39"/>
      <c r="AR605" s="241" t="s">
        <v>248</v>
      </c>
      <c r="AT605" s="241" t="s">
        <v>163</v>
      </c>
      <c r="AU605" s="241" t="s">
        <v>85</v>
      </c>
      <c r="AY605" s="18" t="s">
        <v>161</v>
      </c>
      <c r="BE605" s="242">
        <f>IF(N605="základní",J605,0)</f>
        <v>0</v>
      </c>
      <c r="BF605" s="242">
        <f>IF(N605="snížená",J605,0)</f>
        <v>0</v>
      </c>
      <c r="BG605" s="242">
        <f>IF(N605="zákl. přenesená",J605,0)</f>
        <v>0</v>
      </c>
      <c r="BH605" s="242">
        <f>IF(N605="sníž. přenesená",J605,0)</f>
        <v>0</v>
      </c>
      <c r="BI605" s="242">
        <f>IF(N605="nulová",J605,0)</f>
        <v>0</v>
      </c>
      <c r="BJ605" s="18" t="s">
        <v>167</v>
      </c>
      <c r="BK605" s="242">
        <f>ROUND(I605*H605,2)</f>
        <v>0</v>
      </c>
      <c r="BL605" s="18" t="s">
        <v>248</v>
      </c>
      <c r="BM605" s="241" t="s">
        <v>817</v>
      </c>
    </row>
    <row r="606" s="2" customFormat="1">
      <c r="A606" s="39"/>
      <c r="B606" s="40"/>
      <c r="C606" s="41"/>
      <c r="D606" s="243" t="s">
        <v>169</v>
      </c>
      <c r="E606" s="41"/>
      <c r="F606" s="244" t="s">
        <v>818</v>
      </c>
      <c r="G606" s="41"/>
      <c r="H606" s="41"/>
      <c r="I606" s="245"/>
      <c r="J606" s="41"/>
      <c r="K606" s="41"/>
      <c r="L606" s="45"/>
      <c r="M606" s="246"/>
      <c r="N606" s="247"/>
      <c r="O606" s="93"/>
      <c r="P606" s="93"/>
      <c r="Q606" s="93"/>
      <c r="R606" s="93"/>
      <c r="S606" s="93"/>
      <c r="T606" s="94"/>
      <c r="U606" s="39"/>
      <c r="V606" s="39"/>
      <c r="W606" s="39"/>
      <c r="X606" s="39"/>
      <c r="Y606" s="39"/>
      <c r="Z606" s="39"/>
      <c r="AA606" s="39"/>
      <c r="AB606" s="39"/>
      <c r="AC606" s="39"/>
      <c r="AD606" s="39"/>
      <c r="AE606" s="39"/>
      <c r="AT606" s="18" t="s">
        <v>169</v>
      </c>
      <c r="AU606" s="18" t="s">
        <v>85</v>
      </c>
    </row>
    <row r="607" s="2" customFormat="1" ht="24.15" customHeight="1">
      <c r="A607" s="39"/>
      <c r="B607" s="40"/>
      <c r="C607" s="281" t="s">
        <v>819</v>
      </c>
      <c r="D607" s="281" t="s">
        <v>227</v>
      </c>
      <c r="E607" s="282" t="s">
        <v>820</v>
      </c>
      <c r="F607" s="283" t="s">
        <v>821</v>
      </c>
      <c r="G607" s="284" t="s">
        <v>260</v>
      </c>
      <c r="H607" s="285">
        <v>61.814</v>
      </c>
      <c r="I607" s="286"/>
      <c r="J607" s="287">
        <f>ROUND(I607*H607,2)</f>
        <v>0</v>
      </c>
      <c r="K607" s="288"/>
      <c r="L607" s="289"/>
      <c r="M607" s="290" t="s">
        <v>1</v>
      </c>
      <c r="N607" s="291" t="s">
        <v>43</v>
      </c>
      <c r="O607" s="93"/>
      <c r="P607" s="239">
        <f>O607*H607</f>
        <v>0</v>
      </c>
      <c r="Q607" s="239">
        <v>0.0022399999999999998</v>
      </c>
      <c r="R607" s="239">
        <f>Q607*H607</f>
        <v>0.13846335999999998</v>
      </c>
      <c r="S607" s="239">
        <v>0</v>
      </c>
      <c r="T607" s="240">
        <f>S607*H607</f>
        <v>0</v>
      </c>
      <c r="U607" s="39"/>
      <c r="V607" s="39"/>
      <c r="W607" s="39"/>
      <c r="X607" s="39"/>
      <c r="Y607" s="39"/>
      <c r="Z607" s="39"/>
      <c r="AA607" s="39"/>
      <c r="AB607" s="39"/>
      <c r="AC607" s="39"/>
      <c r="AD607" s="39"/>
      <c r="AE607" s="39"/>
      <c r="AR607" s="241" t="s">
        <v>328</v>
      </c>
      <c r="AT607" s="241" t="s">
        <v>227</v>
      </c>
      <c r="AU607" s="241" t="s">
        <v>85</v>
      </c>
      <c r="AY607" s="18" t="s">
        <v>161</v>
      </c>
      <c r="BE607" s="242">
        <f>IF(N607="základní",J607,0)</f>
        <v>0</v>
      </c>
      <c r="BF607" s="242">
        <f>IF(N607="snížená",J607,0)</f>
        <v>0</v>
      </c>
      <c r="BG607" s="242">
        <f>IF(N607="zákl. přenesená",J607,0)</f>
        <v>0</v>
      </c>
      <c r="BH607" s="242">
        <f>IF(N607="sníž. přenesená",J607,0)</f>
        <v>0</v>
      </c>
      <c r="BI607" s="242">
        <f>IF(N607="nulová",J607,0)</f>
        <v>0</v>
      </c>
      <c r="BJ607" s="18" t="s">
        <v>167</v>
      </c>
      <c r="BK607" s="242">
        <f>ROUND(I607*H607,2)</f>
        <v>0</v>
      </c>
      <c r="BL607" s="18" t="s">
        <v>248</v>
      </c>
      <c r="BM607" s="241" t="s">
        <v>822</v>
      </c>
    </row>
    <row r="608" s="2" customFormat="1">
      <c r="A608" s="39"/>
      <c r="B608" s="40"/>
      <c r="C608" s="41"/>
      <c r="D608" s="243" t="s">
        <v>169</v>
      </c>
      <c r="E608" s="41"/>
      <c r="F608" s="244" t="s">
        <v>821</v>
      </c>
      <c r="G608" s="41"/>
      <c r="H608" s="41"/>
      <c r="I608" s="245"/>
      <c r="J608" s="41"/>
      <c r="K608" s="41"/>
      <c r="L608" s="45"/>
      <c r="M608" s="246"/>
      <c r="N608" s="247"/>
      <c r="O608" s="93"/>
      <c r="P608" s="93"/>
      <c r="Q608" s="93"/>
      <c r="R608" s="93"/>
      <c r="S608" s="93"/>
      <c r="T608" s="94"/>
      <c r="U608" s="39"/>
      <c r="V608" s="39"/>
      <c r="W608" s="39"/>
      <c r="X608" s="39"/>
      <c r="Y608" s="39"/>
      <c r="Z608" s="39"/>
      <c r="AA608" s="39"/>
      <c r="AB608" s="39"/>
      <c r="AC608" s="39"/>
      <c r="AD608" s="39"/>
      <c r="AE608" s="39"/>
      <c r="AT608" s="18" t="s">
        <v>169</v>
      </c>
      <c r="AU608" s="18" t="s">
        <v>85</v>
      </c>
    </row>
    <row r="609" s="13" customFormat="1">
      <c r="A609" s="13"/>
      <c r="B609" s="248"/>
      <c r="C609" s="249"/>
      <c r="D609" s="243" t="s">
        <v>178</v>
      </c>
      <c r="E609" s="249"/>
      <c r="F609" s="251" t="s">
        <v>823</v>
      </c>
      <c r="G609" s="249"/>
      <c r="H609" s="252">
        <v>61.814</v>
      </c>
      <c r="I609" s="253"/>
      <c r="J609" s="249"/>
      <c r="K609" s="249"/>
      <c r="L609" s="254"/>
      <c r="M609" s="255"/>
      <c r="N609" s="256"/>
      <c r="O609" s="256"/>
      <c r="P609" s="256"/>
      <c r="Q609" s="256"/>
      <c r="R609" s="256"/>
      <c r="S609" s="256"/>
      <c r="T609" s="257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58" t="s">
        <v>178</v>
      </c>
      <c r="AU609" s="258" t="s">
        <v>85</v>
      </c>
      <c r="AV609" s="13" t="s">
        <v>85</v>
      </c>
      <c r="AW609" s="13" t="s">
        <v>4</v>
      </c>
      <c r="AX609" s="13" t="s">
        <v>83</v>
      </c>
      <c r="AY609" s="258" t="s">
        <v>161</v>
      </c>
    </row>
    <row r="610" s="2" customFormat="1" ht="24.15" customHeight="1">
      <c r="A610" s="39"/>
      <c r="B610" s="40"/>
      <c r="C610" s="229" t="s">
        <v>824</v>
      </c>
      <c r="D610" s="229" t="s">
        <v>163</v>
      </c>
      <c r="E610" s="230" t="s">
        <v>825</v>
      </c>
      <c r="F610" s="231" t="s">
        <v>826</v>
      </c>
      <c r="G610" s="232" t="s">
        <v>260</v>
      </c>
      <c r="H610" s="233">
        <v>27.936</v>
      </c>
      <c r="I610" s="234"/>
      <c r="J610" s="235">
        <f>ROUND(I610*H610,2)</f>
        <v>0</v>
      </c>
      <c r="K610" s="236"/>
      <c r="L610" s="45"/>
      <c r="M610" s="237" t="s">
        <v>1</v>
      </c>
      <c r="N610" s="238" t="s">
        <v>43</v>
      </c>
      <c r="O610" s="93"/>
      <c r="P610" s="239">
        <f>O610*H610</f>
        <v>0</v>
      </c>
      <c r="Q610" s="239">
        <v>0</v>
      </c>
      <c r="R610" s="239">
        <f>Q610*H610</f>
        <v>0</v>
      </c>
      <c r="S610" s="239">
        <v>0</v>
      </c>
      <c r="T610" s="240">
        <f>S610*H610</f>
        <v>0</v>
      </c>
      <c r="U610" s="39"/>
      <c r="V610" s="39"/>
      <c r="W610" s="39"/>
      <c r="X610" s="39"/>
      <c r="Y610" s="39"/>
      <c r="Z610" s="39"/>
      <c r="AA610" s="39"/>
      <c r="AB610" s="39"/>
      <c r="AC610" s="39"/>
      <c r="AD610" s="39"/>
      <c r="AE610" s="39"/>
      <c r="AR610" s="241" t="s">
        <v>248</v>
      </c>
      <c r="AT610" s="241" t="s">
        <v>163</v>
      </c>
      <c r="AU610" s="241" t="s">
        <v>85</v>
      </c>
      <c r="AY610" s="18" t="s">
        <v>161</v>
      </c>
      <c r="BE610" s="242">
        <f>IF(N610="základní",J610,0)</f>
        <v>0</v>
      </c>
      <c r="BF610" s="242">
        <f>IF(N610="snížená",J610,0)</f>
        <v>0</v>
      </c>
      <c r="BG610" s="242">
        <f>IF(N610="zákl. přenesená",J610,0)</f>
        <v>0</v>
      </c>
      <c r="BH610" s="242">
        <f>IF(N610="sníž. přenesená",J610,0)</f>
        <v>0</v>
      </c>
      <c r="BI610" s="242">
        <f>IF(N610="nulová",J610,0)</f>
        <v>0</v>
      </c>
      <c r="BJ610" s="18" t="s">
        <v>167</v>
      </c>
      <c r="BK610" s="242">
        <f>ROUND(I610*H610,2)</f>
        <v>0</v>
      </c>
      <c r="BL610" s="18" t="s">
        <v>248</v>
      </c>
      <c r="BM610" s="241" t="s">
        <v>827</v>
      </c>
    </row>
    <row r="611" s="2" customFormat="1">
      <c r="A611" s="39"/>
      <c r="B611" s="40"/>
      <c r="C611" s="41"/>
      <c r="D611" s="243" t="s">
        <v>169</v>
      </c>
      <c r="E611" s="41"/>
      <c r="F611" s="244" t="s">
        <v>826</v>
      </c>
      <c r="G611" s="41"/>
      <c r="H611" s="41"/>
      <c r="I611" s="245"/>
      <c r="J611" s="41"/>
      <c r="K611" s="41"/>
      <c r="L611" s="45"/>
      <c r="M611" s="246"/>
      <c r="N611" s="247"/>
      <c r="O611" s="93"/>
      <c r="P611" s="93"/>
      <c r="Q611" s="93"/>
      <c r="R611" s="93"/>
      <c r="S611" s="93"/>
      <c r="T611" s="94"/>
      <c r="U611" s="39"/>
      <c r="V611" s="39"/>
      <c r="W611" s="39"/>
      <c r="X611" s="39"/>
      <c r="Y611" s="39"/>
      <c r="Z611" s="39"/>
      <c r="AA611" s="39"/>
      <c r="AB611" s="39"/>
      <c r="AC611" s="39"/>
      <c r="AD611" s="39"/>
      <c r="AE611" s="39"/>
      <c r="AT611" s="18" t="s">
        <v>169</v>
      </c>
      <c r="AU611" s="18" t="s">
        <v>85</v>
      </c>
    </row>
    <row r="612" s="13" customFormat="1">
      <c r="A612" s="13"/>
      <c r="B612" s="248"/>
      <c r="C612" s="249"/>
      <c r="D612" s="243" t="s">
        <v>178</v>
      </c>
      <c r="E612" s="250" t="s">
        <v>1</v>
      </c>
      <c r="F612" s="251" t="s">
        <v>492</v>
      </c>
      <c r="G612" s="249"/>
      <c r="H612" s="252">
        <v>27.936</v>
      </c>
      <c r="I612" s="253"/>
      <c r="J612" s="249"/>
      <c r="K612" s="249"/>
      <c r="L612" s="254"/>
      <c r="M612" s="255"/>
      <c r="N612" s="256"/>
      <c r="O612" s="256"/>
      <c r="P612" s="256"/>
      <c r="Q612" s="256"/>
      <c r="R612" s="256"/>
      <c r="S612" s="256"/>
      <c r="T612" s="257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58" t="s">
        <v>178</v>
      </c>
      <c r="AU612" s="258" t="s">
        <v>85</v>
      </c>
      <c r="AV612" s="13" t="s">
        <v>85</v>
      </c>
      <c r="AW612" s="13" t="s">
        <v>32</v>
      </c>
      <c r="AX612" s="13" t="s">
        <v>83</v>
      </c>
      <c r="AY612" s="258" t="s">
        <v>161</v>
      </c>
    </row>
    <row r="613" s="2" customFormat="1" ht="24.15" customHeight="1">
      <c r="A613" s="39"/>
      <c r="B613" s="40"/>
      <c r="C613" s="281" t="s">
        <v>828</v>
      </c>
      <c r="D613" s="281" t="s">
        <v>227</v>
      </c>
      <c r="E613" s="282" t="s">
        <v>829</v>
      </c>
      <c r="F613" s="283" t="s">
        <v>830</v>
      </c>
      <c r="G613" s="284" t="s">
        <v>260</v>
      </c>
      <c r="H613" s="285">
        <v>28.495000000000001</v>
      </c>
      <c r="I613" s="286"/>
      <c r="J613" s="287">
        <f>ROUND(I613*H613,2)</f>
        <v>0</v>
      </c>
      <c r="K613" s="288"/>
      <c r="L613" s="289"/>
      <c r="M613" s="290" t="s">
        <v>1</v>
      </c>
      <c r="N613" s="291" t="s">
        <v>43</v>
      </c>
      <c r="O613" s="93"/>
      <c r="P613" s="239">
        <f>O613*H613</f>
        <v>0</v>
      </c>
      <c r="Q613" s="239">
        <v>0.0014</v>
      </c>
      <c r="R613" s="239">
        <f>Q613*H613</f>
        <v>0.039892999999999998</v>
      </c>
      <c r="S613" s="239">
        <v>0</v>
      </c>
      <c r="T613" s="240">
        <f>S613*H613</f>
        <v>0</v>
      </c>
      <c r="U613" s="39"/>
      <c r="V613" s="39"/>
      <c r="W613" s="39"/>
      <c r="X613" s="39"/>
      <c r="Y613" s="39"/>
      <c r="Z613" s="39"/>
      <c r="AA613" s="39"/>
      <c r="AB613" s="39"/>
      <c r="AC613" s="39"/>
      <c r="AD613" s="39"/>
      <c r="AE613" s="39"/>
      <c r="AR613" s="241" t="s">
        <v>328</v>
      </c>
      <c r="AT613" s="241" t="s">
        <v>227</v>
      </c>
      <c r="AU613" s="241" t="s">
        <v>85</v>
      </c>
      <c r="AY613" s="18" t="s">
        <v>161</v>
      </c>
      <c r="BE613" s="242">
        <f>IF(N613="základní",J613,0)</f>
        <v>0</v>
      </c>
      <c r="BF613" s="242">
        <f>IF(N613="snížená",J613,0)</f>
        <v>0</v>
      </c>
      <c r="BG613" s="242">
        <f>IF(N613="zákl. přenesená",J613,0)</f>
        <v>0</v>
      </c>
      <c r="BH613" s="242">
        <f>IF(N613="sníž. přenesená",J613,0)</f>
        <v>0</v>
      </c>
      <c r="BI613" s="242">
        <f>IF(N613="nulová",J613,0)</f>
        <v>0</v>
      </c>
      <c r="BJ613" s="18" t="s">
        <v>167</v>
      </c>
      <c r="BK613" s="242">
        <f>ROUND(I613*H613,2)</f>
        <v>0</v>
      </c>
      <c r="BL613" s="18" t="s">
        <v>248</v>
      </c>
      <c r="BM613" s="241" t="s">
        <v>831</v>
      </c>
    </row>
    <row r="614" s="2" customFormat="1">
      <c r="A614" s="39"/>
      <c r="B614" s="40"/>
      <c r="C614" s="41"/>
      <c r="D614" s="243" t="s">
        <v>169</v>
      </c>
      <c r="E614" s="41"/>
      <c r="F614" s="244" t="s">
        <v>830</v>
      </c>
      <c r="G614" s="41"/>
      <c r="H614" s="41"/>
      <c r="I614" s="245"/>
      <c r="J614" s="41"/>
      <c r="K614" s="41"/>
      <c r="L614" s="45"/>
      <c r="M614" s="246"/>
      <c r="N614" s="247"/>
      <c r="O614" s="93"/>
      <c r="P614" s="93"/>
      <c r="Q614" s="93"/>
      <c r="R614" s="93"/>
      <c r="S614" s="93"/>
      <c r="T614" s="94"/>
      <c r="U614" s="39"/>
      <c r="V614" s="39"/>
      <c r="W614" s="39"/>
      <c r="X614" s="39"/>
      <c r="Y614" s="39"/>
      <c r="Z614" s="39"/>
      <c r="AA614" s="39"/>
      <c r="AB614" s="39"/>
      <c r="AC614" s="39"/>
      <c r="AD614" s="39"/>
      <c r="AE614" s="39"/>
      <c r="AT614" s="18" t="s">
        <v>169</v>
      </c>
      <c r="AU614" s="18" t="s">
        <v>85</v>
      </c>
    </row>
    <row r="615" s="13" customFormat="1">
      <c r="A615" s="13"/>
      <c r="B615" s="248"/>
      <c r="C615" s="249"/>
      <c r="D615" s="243" t="s">
        <v>178</v>
      </c>
      <c r="E615" s="250" t="s">
        <v>1</v>
      </c>
      <c r="F615" s="251" t="s">
        <v>832</v>
      </c>
      <c r="G615" s="249"/>
      <c r="H615" s="252">
        <v>28.495000000000001</v>
      </c>
      <c r="I615" s="253"/>
      <c r="J615" s="249"/>
      <c r="K615" s="249"/>
      <c r="L615" s="254"/>
      <c r="M615" s="255"/>
      <c r="N615" s="256"/>
      <c r="O615" s="256"/>
      <c r="P615" s="256"/>
      <c r="Q615" s="256"/>
      <c r="R615" s="256"/>
      <c r="S615" s="256"/>
      <c r="T615" s="257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58" t="s">
        <v>178</v>
      </c>
      <c r="AU615" s="258" t="s">
        <v>85</v>
      </c>
      <c r="AV615" s="13" t="s">
        <v>85</v>
      </c>
      <c r="AW615" s="13" t="s">
        <v>32</v>
      </c>
      <c r="AX615" s="13" t="s">
        <v>83</v>
      </c>
      <c r="AY615" s="258" t="s">
        <v>161</v>
      </c>
    </row>
    <row r="616" s="2" customFormat="1" ht="24.15" customHeight="1">
      <c r="A616" s="39"/>
      <c r="B616" s="40"/>
      <c r="C616" s="229" t="s">
        <v>833</v>
      </c>
      <c r="D616" s="229" t="s">
        <v>163</v>
      </c>
      <c r="E616" s="230" t="s">
        <v>834</v>
      </c>
      <c r="F616" s="231" t="s">
        <v>835</v>
      </c>
      <c r="G616" s="232" t="s">
        <v>260</v>
      </c>
      <c r="H616" s="233">
        <v>27.936</v>
      </c>
      <c r="I616" s="234"/>
      <c r="J616" s="235">
        <f>ROUND(I616*H616,2)</f>
        <v>0</v>
      </c>
      <c r="K616" s="236"/>
      <c r="L616" s="45"/>
      <c r="M616" s="237" t="s">
        <v>1</v>
      </c>
      <c r="N616" s="238" t="s">
        <v>43</v>
      </c>
      <c r="O616" s="93"/>
      <c r="P616" s="239">
        <f>O616*H616</f>
        <v>0</v>
      </c>
      <c r="Q616" s="239">
        <v>0</v>
      </c>
      <c r="R616" s="239">
        <f>Q616*H616</f>
        <v>0</v>
      </c>
      <c r="S616" s="239">
        <v>0</v>
      </c>
      <c r="T616" s="240">
        <f>S616*H616</f>
        <v>0</v>
      </c>
      <c r="U616" s="39"/>
      <c r="V616" s="39"/>
      <c r="W616" s="39"/>
      <c r="X616" s="39"/>
      <c r="Y616" s="39"/>
      <c r="Z616" s="39"/>
      <c r="AA616" s="39"/>
      <c r="AB616" s="39"/>
      <c r="AC616" s="39"/>
      <c r="AD616" s="39"/>
      <c r="AE616" s="39"/>
      <c r="AR616" s="241" t="s">
        <v>248</v>
      </c>
      <c r="AT616" s="241" t="s">
        <v>163</v>
      </c>
      <c r="AU616" s="241" t="s">
        <v>85</v>
      </c>
      <c r="AY616" s="18" t="s">
        <v>161</v>
      </c>
      <c r="BE616" s="242">
        <f>IF(N616="základní",J616,0)</f>
        <v>0</v>
      </c>
      <c r="BF616" s="242">
        <f>IF(N616="snížená",J616,0)</f>
        <v>0</v>
      </c>
      <c r="BG616" s="242">
        <f>IF(N616="zákl. přenesená",J616,0)</f>
        <v>0</v>
      </c>
      <c r="BH616" s="242">
        <f>IF(N616="sníž. přenesená",J616,0)</f>
        <v>0</v>
      </c>
      <c r="BI616" s="242">
        <f>IF(N616="nulová",J616,0)</f>
        <v>0</v>
      </c>
      <c r="BJ616" s="18" t="s">
        <v>167</v>
      </c>
      <c r="BK616" s="242">
        <f>ROUND(I616*H616,2)</f>
        <v>0</v>
      </c>
      <c r="BL616" s="18" t="s">
        <v>248</v>
      </c>
      <c r="BM616" s="241" t="s">
        <v>836</v>
      </c>
    </row>
    <row r="617" s="2" customFormat="1">
      <c r="A617" s="39"/>
      <c r="B617" s="40"/>
      <c r="C617" s="41"/>
      <c r="D617" s="243" t="s">
        <v>169</v>
      </c>
      <c r="E617" s="41"/>
      <c r="F617" s="244" t="s">
        <v>835</v>
      </c>
      <c r="G617" s="41"/>
      <c r="H617" s="41"/>
      <c r="I617" s="245"/>
      <c r="J617" s="41"/>
      <c r="K617" s="41"/>
      <c r="L617" s="45"/>
      <c r="M617" s="246"/>
      <c r="N617" s="247"/>
      <c r="O617" s="93"/>
      <c r="P617" s="93"/>
      <c r="Q617" s="93"/>
      <c r="R617" s="93"/>
      <c r="S617" s="93"/>
      <c r="T617" s="94"/>
      <c r="U617" s="39"/>
      <c r="V617" s="39"/>
      <c r="W617" s="39"/>
      <c r="X617" s="39"/>
      <c r="Y617" s="39"/>
      <c r="Z617" s="39"/>
      <c r="AA617" s="39"/>
      <c r="AB617" s="39"/>
      <c r="AC617" s="39"/>
      <c r="AD617" s="39"/>
      <c r="AE617" s="39"/>
      <c r="AT617" s="18" t="s">
        <v>169</v>
      </c>
      <c r="AU617" s="18" t="s">
        <v>85</v>
      </c>
    </row>
    <row r="618" s="13" customFormat="1">
      <c r="A618" s="13"/>
      <c r="B618" s="248"/>
      <c r="C618" s="249"/>
      <c r="D618" s="243" t="s">
        <v>178</v>
      </c>
      <c r="E618" s="250" t="s">
        <v>1</v>
      </c>
      <c r="F618" s="251" t="s">
        <v>492</v>
      </c>
      <c r="G618" s="249"/>
      <c r="H618" s="252">
        <v>27.936</v>
      </c>
      <c r="I618" s="253"/>
      <c r="J618" s="249"/>
      <c r="K618" s="249"/>
      <c r="L618" s="254"/>
      <c r="M618" s="255"/>
      <c r="N618" s="256"/>
      <c r="O618" s="256"/>
      <c r="P618" s="256"/>
      <c r="Q618" s="256"/>
      <c r="R618" s="256"/>
      <c r="S618" s="256"/>
      <c r="T618" s="257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58" t="s">
        <v>178</v>
      </c>
      <c r="AU618" s="258" t="s">
        <v>85</v>
      </c>
      <c r="AV618" s="13" t="s">
        <v>85</v>
      </c>
      <c r="AW618" s="13" t="s">
        <v>32</v>
      </c>
      <c r="AX618" s="13" t="s">
        <v>83</v>
      </c>
      <c r="AY618" s="258" t="s">
        <v>161</v>
      </c>
    </row>
    <row r="619" s="2" customFormat="1" ht="24.15" customHeight="1">
      <c r="A619" s="39"/>
      <c r="B619" s="40"/>
      <c r="C619" s="281" t="s">
        <v>837</v>
      </c>
      <c r="D619" s="281" t="s">
        <v>227</v>
      </c>
      <c r="E619" s="282" t="s">
        <v>838</v>
      </c>
      <c r="F619" s="283" t="s">
        <v>839</v>
      </c>
      <c r="G619" s="284" t="s">
        <v>260</v>
      </c>
      <c r="H619" s="285">
        <v>32.558999999999997</v>
      </c>
      <c r="I619" s="286"/>
      <c r="J619" s="287">
        <f>ROUND(I619*H619,2)</f>
        <v>0</v>
      </c>
      <c r="K619" s="288"/>
      <c r="L619" s="289"/>
      <c r="M619" s="290" t="s">
        <v>1</v>
      </c>
      <c r="N619" s="291" t="s">
        <v>43</v>
      </c>
      <c r="O619" s="93"/>
      <c r="P619" s="239">
        <f>O619*H619</f>
        <v>0</v>
      </c>
      <c r="Q619" s="239">
        <v>0.00050000000000000001</v>
      </c>
      <c r="R619" s="239">
        <f>Q619*H619</f>
        <v>0.016279499999999999</v>
      </c>
      <c r="S619" s="239">
        <v>0</v>
      </c>
      <c r="T619" s="240">
        <f>S619*H619</f>
        <v>0</v>
      </c>
      <c r="U619" s="39"/>
      <c r="V619" s="39"/>
      <c r="W619" s="39"/>
      <c r="X619" s="39"/>
      <c r="Y619" s="39"/>
      <c r="Z619" s="39"/>
      <c r="AA619" s="39"/>
      <c r="AB619" s="39"/>
      <c r="AC619" s="39"/>
      <c r="AD619" s="39"/>
      <c r="AE619" s="39"/>
      <c r="AR619" s="241" t="s">
        <v>328</v>
      </c>
      <c r="AT619" s="241" t="s">
        <v>227</v>
      </c>
      <c r="AU619" s="241" t="s">
        <v>85</v>
      </c>
      <c r="AY619" s="18" t="s">
        <v>161</v>
      </c>
      <c r="BE619" s="242">
        <f>IF(N619="základní",J619,0)</f>
        <v>0</v>
      </c>
      <c r="BF619" s="242">
        <f>IF(N619="snížená",J619,0)</f>
        <v>0</v>
      </c>
      <c r="BG619" s="242">
        <f>IF(N619="zákl. přenesená",J619,0)</f>
        <v>0</v>
      </c>
      <c r="BH619" s="242">
        <f>IF(N619="sníž. přenesená",J619,0)</f>
        <v>0</v>
      </c>
      <c r="BI619" s="242">
        <f>IF(N619="nulová",J619,0)</f>
        <v>0</v>
      </c>
      <c r="BJ619" s="18" t="s">
        <v>167</v>
      </c>
      <c r="BK619" s="242">
        <f>ROUND(I619*H619,2)</f>
        <v>0</v>
      </c>
      <c r="BL619" s="18" t="s">
        <v>248</v>
      </c>
      <c r="BM619" s="241" t="s">
        <v>840</v>
      </c>
    </row>
    <row r="620" s="2" customFormat="1">
      <c r="A620" s="39"/>
      <c r="B620" s="40"/>
      <c r="C620" s="41"/>
      <c r="D620" s="243" t="s">
        <v>169</v>
      </c>
      <c r="E620" s="41"/>
      <c r="F620" s="244" t="s">
        <v>839</v>
      </c>
      <c r="G620" s="41"/>
      <c r="H620" s="41"/>
      <c r="I620" s="245"/>
      <c r="J620" s="41"/>
      <c r="K620" s="41"/>
      <c r="L620" s="45"/>
      <c r="M620" s="246"/>
      <c r="N620" s="247"/>
      <c r="O620" s="93"/>
      <c r="P620" s="93"/>
      <c r="Q620" s="93"/>
      <c r="R620" s="93"/>
      <c r="S620" s="93"/>
      <c r="T620" s="94"/>
      <c r="U620" s="39"/>
      <c r="V620" s="39"/>
      <c r="W620" s="39"/>
      <c r="X620" s="39"/>
      <c r="Y620" s="39"/>
      <c r="Z620" s="39"/>
      <c r="AA620" s="39"/>
      <c r="AB620" s="39"/>
      <c r="AC620" s="39"/>
      <c r="AD620" s="39"/>
      <c r="AE620" s="39"/>
      <c r="AT620" s="18" t="s">
        <v>169</v>
      </c>
      <c r="AU620" s="18" t="s">
        <v>85</v>
      </c>
    </row>
    <row r="621" s="13" customFormat="1">
      <c r="A621" s="13"/>
      <c r="B621" s="248"/>
      <c r="C621" s="249"/>
      <c r="D621" s="243" t="s">
        <v>178</v>
      </c>
      <c r="E621" s="250" t="s">
        <v>1</v>
      </c>
      <c r="F621" s="251" t="s">
        <v>841</v>
      </c>
      <c r="G621" s="249"/>
      <c r="H621" s="252">
        <v>32.558999999999997</v>
      </c>
      <c r="I621" s="253"/>
      <c r="J621" s="249"/>
      <c r="K621" s="249"/>
      <c r="L621" s="254"/>
      <c r="M621" s="255"/>
      <c r="N621" s="256"/>
      <c r="O621" s="256"/>
      <c r="P621" s="256"/>
      <c r="Q621" s="256"/>
      <c r="R621" s="256"/>
      <c r="S621" s="256"/>
      <c r="T621" s="257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58" t="s">
        <v>178</v>
      </c>
      <c r="AU621" s="258" t="s">
        <v>85</v>
      </c>
      <c r="AV621" s="13" t="s">
        <v>85</v>
      </c>
      <c r="AW621" s="13" t="s">
        <v>32</v>
      </c>
      <c r="AX621" s="13" t="s">
        <v>83</v>
      </c>
      <c r="AY621" s="258" t="s">
        <v>161</v>
      </c>
    </row>
    <row r="622" s="2" customFormat="1" ht="24.15" customHeight="1">
      <c r="A622" s="39"/>
      <c r="B622" s="40"/>
      <c r="C622" s="229" t="s">
        <v>842</v>
      </c>
      <c r="D622" s="229" t="s">
        <v>163</v>
      </c>
      <c r="E622" s="230" t="s">
        <v>843</v>
      </c>
      <c r="F622" s="231" t="s">
        <v>844</v>
      </c>
      <c r="G622" s="232" t="s">
        <v>214</v>
      </c>
      <c r="H622" s="233">
        <v>0.056000000000000001</v>
      </c>
      <c r="I622" s="234"/>
      <c r="J622" s="235">
        <f>ROUND(I622*H622,2)</f>
        <v>0</v>
      </c>
      <c r="K622" s="236"/>
      <c r="L622" s="45"/>
      <c r="M622" s="237" t="s">
        <v>1</v>
      </c>
      <c r="N622" s="238" t="s">
        <v>43</v>
      </c>
      <c r="O622" s="93"/>
      <c r="P622" s="239">
        <f>O622*H622</f>
        <v>0</v>
      </c>
      <c r="Q622" s="239">
        <v>0</v>
      </c>
      <c r="R622" s="239">
        <f>Q622*H622</f>
        <v>0</v>
      </c>
      <c r="S622" s="239">
        <v>0</v>
      </c>
      <c r="T622" s="240">
        <f>S622*H622</f>
        <v>0</v>
      </c>
      <c r="U622" s="39"/>
      <c r="V622" s="39"/>
      <c r="W622" s="39"/>
      <c r="X622" s="39"/>
      <c r="Y622" s="39"/>
      <c r="Z622" s="39"/>
      <c r="AA622" s="39"/>
      <c r="AB622" s="39"/>
      <c r="AC622" s="39"/>
      <c r="AD622" s="39"/>
      <c r="AE622" s="39"/>
      <c r="AR622" s="241" t="s">
        <v>248</v>
      </c>
      <c r="AT622" s="241" t="s">
        <v>163</v>
      </c>
      <c r="AU622" s="241" t="s">
        <v>85</v>
      </c>
      <c r="AY622" s="18" t="s">
        <v>161</v>
      </c>
      <c r="BE622" s="242">
        <f>IF(N622="základní",J622,0)</f>
        <v>0</v>
      </c>
      <c r="BF622" s="242">
        <f>IF(N622="snížená",J622,0)</f>
        <v>0</v>
      </c>
      <c r="BG622" s="242">
        <f>IF(N622="zákl. přenesená",J622,0)</f>
        <v>0</v>
      </c>
      <c r="BH622" s="242">
        <f>IF(N622="sníž. přenesená",J622,0)</f>
        <v>0</v>
      </c>
      <c r="BI622" s="242">
        <f>IF(N622="nulová",J622,0)</f>
        <v>0</v>
      </c>
      <c r="BJ622" s="18" t="s">
        <v>167</v>
      </c>
      <c r="BK622" s="242">
        <f>ROUND(I622*H622,2)</f>
        <v>0</v>
      </c>
      <c r="BL622" s="18" t="s">
        <v>248</v>
      </c>
      <c r="BM622" s="241" t="s">
        <v>845</v>
      </c>
    </row>
    <row r="623" s="2" customFormat="1">
      <c r="A623" s="39"/>
      <c r="B623" s="40"/>
      <c r="C623" s="41"/>
      <c r="D623" s="243" t="s">
        <v>169</v>
      </c>
      <c r="E623" s="41"/>
      <c r="F623" s="244" t="s">
        <v>844</v>
      </c>
      <c r="G623" s="41"/>
      <c r="H623" s="41"/>
      <c r="I623" s="245"/>
      <c r="J623" s="41"/>
      <c r="K623" s="41"/>
      <c r="L623" s="45"/>
      <c r="M623" s="246"/>
      <c r="N623" s="247"/>
      <c r="O623" s="93"/>
      <c r="P623" s="93"/>
      <c r="Q623" s="93"/>
      <c r="R623" s="93"/>
      <c r="S623" s="93"/>
      <c r="T623" s="94"/>
      <c r="U623" s="39"/>
      <c r="V623" s="39"/>
      <c r="W623" s="39"/>
      <c r="X623" s="39"/>
      <c r="Y623" s="39"/>
      <c r="Z623" s="39"/>
      <c r="AA623" s="39"/>
      <c r="AB623" s="39"/>
      <c r="AC623" s="39"/>
      <c r="AD623" s="39"/>
      <c r="AE623" s="39"/>
      <c r="AT623" s="18" t="s">
        <v>169</v>
      </c>
      <c r="AU623" s="18" t="s">
        <v>85</v>
      </c>
    </row>
    <row r="624" s="12" customFormat="1" ht="22.8" customHeight="1">
      <c r="A624" s="12"/>
      <c r="B624" s="213"/>
      <c r="C624" s="214"/>
      <c r="D624" s="215" t="s">
        <v>75</v>
      </c>
      <c r="E624" s="227" t="s">
        <v>846</v>
      </c>
      <c r="F624" s="227" t="s">
        <v>847</v>
      </c>
      <c r="G624" s="214"/>
      <c r="H624" s="214"/>
      <c r="I624" s="217"/>
      <c r="J624" s="228">
        <f>BK624</f>
        <v>0</v>
      </c>
      <c r="K624" s="214"/>
      <c r="L624" s="219"/>
      <c r="M624" s="220"/>
      <c r="N624" s="221"/>
      <c r="O624" s="221"/>
      <c r="P624" s="222">
        <f>SUM(P625:P629)</f>
        <v>0</v>
      </c>
      <c r="Q624" s="221"/>
      <c r="R624" s="222">
        <f>SUM(R625:R629)</f>
        <v>0</v>
      </c>
      <c r="S624" s="221"/>
      <c r="T624" s="223">
        <f>SUM(T625:T629)</f>
        <v>0.28522500000000001</v>
      </c>
      <c r="U624" s="12"/>
      <c r="V624" s="12"/>
      <c r="W624" s="12"/>
      <c r="X624" s="12"/>
      <c r="Y624" s="12"/>
      <c r="Z624" s="12"/>
      <c r="AA624" s="12"/>
      <c r="AB624" s="12"/>
      <c r="AC624" s="12"/>
      <c r="AD624" s="12"/>
      <c r="AE624" s="12"/>
      <c r="AR624" s="224" t="s">
        <v>85</v>
      </c>
      <c r="AT624" s="225" t="s">
        <v>75</v>
      </c>
      <c r="AU624" s="225" t="s">
        <v>83</v>
      </c>
      <c r="AY624" s="224" t="s">
        <v>161</v>
      </c>
      <c r="BK624" s="226">
        <f>SUM(BK625:BK629)</f>
        <v>0</v>
      </c>
    </row>
    <row r="625" s="2" customFormat="1" ht="16.5" customHeight="1">
      <c r="A625" s="39"/>
      <c r="B625" s="40"/>
      <c r="C625" s="229" t="s">
        <v>848</v>
      </c>
      <c r="D625" s="229" t="s">
        <v>163</v>
      </c>
      <c r="E625" s="230" t="s">
        <v>849</v>
      </c>
      <c r="F625" s="231" t="s">
        <v>850</v>
      </c>
      <c r="G625" s="232" t="s">
        <v>166</v>
      </c>
      <c r="H625" s="233">
        <v>15</v>
      </c>
      <c r="I625" s="234"/>
      <c r="J625" s="235">
        <f>ROUND(I625*H625,2)</f>
        <v>0</v>
      </c>
      <c r="K625" s="236"/>
      <c r="L625" s="45"/>
      <c r="M625" s="237" t="s">
        <v>1</v>
      </c>
      <c r="N625" s="238" t="s">
        <v>43</v>
      </c>
      <c r="O625" s="93"/>
      <c r="P625" s="239">
        <f>O625*H625</f>
        <v>0</v>
      </c>
      <c r="Q625" s="239">
        <v>0</v>
      </c>
      <c r="R625" s="239">
        <f>Q625*H625</f>
        <v>0</v>
      </c>
      <c r="S625" s="239">
        <v>0.0098200000000000006</v>
      </c>
      <c r="T625" s="240">
        <f>S625*H625</f>
        <v>0.14730000000000001</v>
      </c>
      <c r="U625" s="39"/>
      <c r="V625" s="39"/>
      <c r="W625" s="39"/>
      <c r="X625" s="39"/>
      <c r="Y625" s="39"/>
      <c r="Z625" s="39"/>
      <c r="AA625" s="39"/>
      <c r="AB625" s="39"/>
      <c r="AC625" s="39"/>
      <c r="AD625" s="39"/>
      <c r="AE625" s="39"/>
      <c r="AR625" s="241" t="s">
        <v>248</v>
      </c>
      <c r="AT625" s="241" t="s">
        <v>163</v>
      </c>
      <c r="AU625" s="241" t="s">
        <v>85</v>
      </c>
      <c r="AY625" s="18" t="s">
        <v>161</v>
      </c>
      <c r="BE625" s="242">
        <f>IF(N625="základní",J625,0)</f>
        <v>0</v>
      </c>
      <c r="BF625" s="242">
        <f>IF(N625="snížená",J625,0)</f>
        <v>0</v>
      </c>
      <c r="BG625" s="242">
        <f>IF(N625="zákl. přenesená",J625,0)</f>
        <v>0</v>
      </c>
      <c r="BH625" s="242">
        <f>IF(N625="sníž. přenesená",J625,0)</f>
        <v>0</v>
      </c>
      <c r="BI625" s="242">
        <f>IF(N625="nulová",J625,0)</f>
        <v>0</v>
      </c>
      <c r="BJ625" s="18" t="s">
        <v>167</v>
      </c>
      <c r="BK625" s="242">
        <f>ROUND(I625*H625,2)</f>
        <v>0</v>
      </c>
      <c r="BL625" s="18" t="s">
        <v>248</v>
      </c>
      <c r="BM625" s="241" t="s">
        <v>851</v>
      </c>
    </row>
    <row r="626" s="2" customFormat="1">
      <c r="A626" s="39"/>
      <c r="B626" s="40"/>
      <c r="C626" s="41"/>
      <c r="D626" s="243" t="s">
        <v>169</v>
      </c>
      <c r="E626" s="41"/>
      <c r="F626" s="244" t="s">
        <v>850</v>
      </c>
      <c r="G626" s="41"/>
      <c r="H626" s="41"/>
      <c r="I626" s="245"/>
      <c r="J626" s="41"/>
      <c r="K626" s="41"/>
      <c r="L626" s="45"/>
      <c r="M626" s="246"/>
      <c r="N626" s="247"/>
      <c r="O626" s="93"/>
      <c r="P626" s="93"/>
      <c r="Q626" s="93"/>
      <c r="R626" s="93"/>
      <c r="S626" s="93"/>
      <c r="T626" s="94"/>
      <c r="U626" s="39"/>
      <c r="V626" s="39"/>
      <c r="W626" s="39"/>
      <c r="X626" s="39"/>
      <c r="Y626" s="39"/>
      <c r="Z626" s="39"/>
      <c r="AA626" s="39"/>
      <c r="AB626" s="39"/>
      <c r="AC626" s="39"/>
      <c r="AD626" s="39"/>
      <c r="AE626" s="39"/>
      <c r="AT626" s="18" t="s">
        <v>169</v>
      </c>
      <c r="AU626" s="18" t="s">
        <v>85</v>
      </c>
    </row>
    <row r="627" s="2" customFormat="1" ht="16.5" customHeight="1">
      <c r="A627" s="39"/>
      <c r="B627" s="40"/>
      <c r="C627" s="229" t="s">
        <v>852</v>
      </c>
      <c r="D627" s="229" t="s">
        <v>163</v>
      </c>
      <c r="E627" s="230" t="s">
        <v>853</v>
      </c>
      <c r="F627" s="231" t="s">
        <v>854</v>
      </c>
      <c r="G627" s="232" t="s">
        <v>166</v>
      </c>
      <c r="H627" s="233">
        <v>4.5</v>
      </c>
      <c r="I627" s="234"/>
      <c r="J627" s="235">
        <f>ROUND(I627*H627,2)</f>
        <v>0</v>
      </c>
      <c r="K627" s="236"/>
      <c r="L627" s="45"/>
      <c r="M627" s="237" t="s">
        <v>1</v>
      </c>
      <c r="N627" s="238" t="s">
        <v>43</v>
      </c>
      <c r="O627" s="93"/>
      <c r="P627" s="239">
        <f>O627*H627</f>
        <v>0</v>
      </c>
      <c r="Q627" s="239">
        <v>0</v>
      </c>
      <c r="R627" s="239">
        <f>Q627*H627</f>
        <v>0</v>
      </c>
      <c r="S627" s="239">
        <v>0.03065</v>
      </c>
      <c r="T627" s="240">
        <f>S627*H627</f>
        <v>0.13792499999999999</v>
      </c>
      <c r="U627" s="39"/>
      <c r="V627" s="39"/>
      <c r="W627" s="39"/>
      <c r="X627" s="39"/>
      <c r="Y627" s="39"/>
      <c r="Z627" s="39"/>
      <c r="AA627" s="39"/>
      <c r="AB627" s="39"/>
      <c r="AC627" s="39"/>
      <c r="AD627" s="39"/>
      <c r="AE627" s="39"/>
      <c r="AR627" s="241" t="s">
        <v>248</v>
      </c>
      <c r="AT627" s="241" t="s">
        <v>163</v>
      </c>
      <c r="AU627" s="241" t="s">
        <v>85</v>
      </c>
      <c r="AY627" s="18" t="s">
        <v>161</v>
      </c>
      <c r="BE627" s="242">
        <f>IF(N627="základní",J627,0)</f>
        <v>0</v>
      </c>
      <c r="BF627" s="242">
        <f>IF(N627="snížená",J627,0)</f>
        <v>0</v>
      </c>
      <c r="BG627" s="242">
        <f>IF(N627="zákl. přenesená",J627,0)</f>
        <v>0</v>
      </c>
      <c r="BH627" s="242">
        <f>IF(N627="sníž. přenesená",J627,0)</f>
        <v>0</v>
      </c>
      <c r="BI627" s="242">
        <f>IF(N627="nulová",J627,0)</f>
        <v>0</v>
      </c>
      <c r="BJ627" s="18" t="s">
        <v>167</v>
      </c>
      <c r="BK627" s="242">
        <f>ROUND(I627*H627,2)</f>
        <v>0</v>
      </c>
      <c r="BL627" s="18" t="s">
        <v>248</v>
      </c>
      <c r="BM627" s="241" t="s">
        <v>855</v>
      </c>
    </row>
    <row r="628" s="2" customFormat="1">
      <c r="A628" s="39"/>
      <c r="B628" s="40"/>
      <c r="C628" s="41"/>
      <c r="D628" s="243" t="s">
        <v>169</v>
      </c>
      <c r="E628" s="41"/>
      <c r="F628" s="244" t="s">
        <v>854</v>
      </c>
      <c r="G628" s="41"/>
      <c r="H628" s="41"/>
      <c r="I628" s="245"/>
      <c r="J628" s="41"/>
      <c r="K628" s="41"/>
      <c r="L628" s="45"/>
      <c r="M628" s="246"/>
      <c r="N628" s="247"/>
      <c r="O628" s="93"/>
      <c r="P628" s="93"/>
      <c r="Q628" s="93"/>
      <c r="R628" s="93"/>
      <c r="S628" s="93"/>
      <c r="T628" s="94"/>
      <c r="U628" s="39"/>
      <c r="V628" s="39"/>
      <c r="W628" s="39"/>
      <c r="X628" s="39"/>
      <c r="Y628" s="39"/>
      <c r="Z628" s="39"/>
      <c r="AA628" s="39"/>
      <c r="AB628" s="39"/>
      <c r="AC628" s="39"/>
      <c r="AD628" s="39"/>
      <c r="AE628" s="39"/>
      <c r="AT628" s="18" t="s">
        <v>169</v>
      </c>
      <c r="AU628" s="18" t="s">
        <v>85</v>
      </c>
    </row>
    <row r="629" s="13" customFormat="1">
      <c r="A629" s="13"/>
      <c r="B629" s="248"/>
      <c r="C629" s="249"/>
      <c r="D629" s="243" t="s">
        <v>178</v>
      </c>
      <c r="E629" s="250" t="s">
        <v>1</v>
      </c>
      <c r="F629" s="251" t="s">
        <v>856</v>
      </c>
      <c r="G629" s="249"/>
      <c r="H629" s="252">
        <v>4.5</v>
      </c>
      <c r="I629" s="253"/>
      <c r="J629" s="249"/>
      <c r="K629" s="249"/>
      <c r="L629" s="254"/>
      <c r="M629" s="255"/>
      <c r="N629" s="256"/>
      <c r="O629" s="256"/>
      <c r="P629" s="256"/>
      <c r="Q629" s="256"/>
      <c r="R629" s="256"/>
      <c r="S629" s="256"/>
      <c r="T629" s="257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58" t="s">
        <v>178</v>
      </c>
      <c r="AU629" s="258" t="s">
        <v>85</v>
      </c>
      <c r="AV629" s="13" t="s">
        <v>85</v>
      </c>
      <c r="AW629" s="13" t="s">
        <v>32</v>
      </c>
      <c r="AX629" s="13" t="s">
        <v>83</v>
      </c>
      <c r="AY629" s="258" t="s">
        <v>161</v>
      </c>
    </row>
    <row r="630" s="12" customFormat="1" ht="22.8" customHeight="1">
      <c r="A630" s="12"/>
      <c r="B630" s="213"/>
      <c r="C630" s="214"/>
      <c r="D630" s="215" t="s">
        <v>75</v>
      </c>
      <c r="E630" s="227" t="s">
        <v>857</v>
      </c>
      <c r="F630" s="227" t="s">
        <v>858</v>
      </c>
      <c r="G630" s="214"/>
      <c r="H630" s="214"/>
      <c r="I630" s="217"/>
      <c r="J630" s="228">
        <f>BK630</f>
        <v>0</v>
      </c>
      <c r="K630" s="214"/>
      <c r="L630" s="219"/>
      <c r="M630" s="220"/>
      <c r="N630" s="221"/>
      <c r="O630" s="221"/>
      <c r="P630" s="222">
        <f>SUM(P631:P632)</f>
        <v>0</v>
      </c>
      <c r="Q630" s="221"/>
      <c r="R630" s="222">
        <f>SUM(R631:R632)</f>
        <v>0</v>
      </c>
      <c r="S630" s="221"/>
      <c r="T630" s="223">
        <f>SUM(T631:T632)</f>
        <v>0.053249999999999999</v>
      </c>
      <c r="U630" s="12"/>
      <c r="V630" s="12"/>
      <c r="W630" s="12"/>
      <c r="X630" s="12"/>
      <c r="Y630" s="12"/>
      <c r="Z630" s="12"/>
      <c r="AA630" s="12"/>
      <c r="AB630" s="12"/>
      <c r="AC630" s="12"/>
      <c r="AD630" s="12"/>
      <c r="AE630" s="12"/>
      <c r="AR630" s="224" t="s">
        <v>85</v>
      </c>
      <c r="AT630" s="225" t="s">
        <v>75</v>
      </c>
      <c r="AU630" s="225" t="s">
        <v>83</v>
      </c>
      <c r="AY630" s="224" t="s">
        <v>161</v>
      </c>
      <c r="BK630" s="226">
        <f>SUM(BK631:BK632)</f>
        <v>0</v>
      </c>
    </row>
    <row r="631" s="2" customFormat="1" ht="24.15" customHeight="1">
      <c r="A631" s="39"/>
      <c r="B631" s="40"/>
      <c r="C631" s="229" t="s">
        <v>859</v>
      </c>
      <c r="D631" s="229" t="s">
        <v>163</v>
      </c>
      <c r="E631" s="230" t="s">
        <v>860</v>
      </c>
      <c r="F631" s="231" t="s">
        <v>861</v>
      </c>
      <c r="G631" s="232" t="s">
        <v>166</v>
      </c>
      <c r="H631" s="233">
        <v>25</v>
      </c>
      <c r="I631" s="234"/>
      <c r="J631" s="235">
        <f>ROUND(I631*H631,2)</f>
        <v>0</v>
      </c>
      <c r="K631" s="236"/>
      <c r="L631" s="45"/>
      <c r="M631" s="237" t="s">
        <v>1</v>
      </c>
      <c r="N631" s="238" t="s">
        <v>43</v>
      </c>
      <c r="O631" s="93"/>
      <c r="P631" s="239">
        <f>O631*H631</f>
        <v>0</v>
      </c>
      <c r="Q631" s="239">
        <v>0</v>
      </c>
      <c r="R631" s="239">
        <f>Q631*H631</f>
        <v>0</v>
      </c>
      <c r="S631" s="239">
        <v>0.0021299999999999999</v>
      </c>
      <c r="T631" s="240">
        <f>S631*H631</f>
        <v>0.053249999999999999</v>
      </c>
      <c r="U631" s="39"/>
      <c r="V631" s="39"/>
      <c r="W631" s="39"/>
      <c r="X631" s="39"/>
      <c r="Y631" s="39"/>
      <c r="Z631" s="39"/>
      <c r="AA631" s="39"/>
      <c r="AB631" s="39"/>
      <c r="AC631" s="39"/>
      <c r="AD631" s="39"/>
      <c r="AE631" s="39"/>
      <c r="AR631" s="241" t="s">
        <v>248</v>
      </c>
      <c r="AT631" s="241" t="s">
        <v>163</v>
      </c>
      <c r="AU631" s="241" t="s">
        <v>85</v>
      </c>
      <c r="AY631" s="18" t="s">
        <v>161</v>
      </c>
      <c r="BE631" s="242">
        <f>IF(N631="základní",J631,0)</f>
        <v>0</v>
      </c>
      <c r="BF631" s="242">
        <f>IF(N631="snížená",J631,0)</f>
        <v>0</v>
      </c>
      <c r="BG631" s="242">
        <f>IF(N631="zákl. přenesená",J631,0)</f>
        <v>0</v>
      </c>
      <c r="BH631" s="242">
        <f>IF(N631="sníž. přenesená",J631,0)</f>
        <v>0</v>
      </c>
      <c r="BI631" s="242">
        <f>IF(N631="nulová",J631,0)</f>
        <v>0</v>
      </c>
      <c r="BJ631" s="18" t="s">
        <v>167</v>
      </c>
      <c r="BK631" s="242">
        <f>ROUND(I631*H631,2)</f>
        <v>0</v>
      </c>
      <c r="BL631" s="18" t="s">
        <v>248</v>
      </c>
      <c r="BM631" s="241" t="s">
        <v>862</v>
      </c>
    </row>
    <row r="632" s="2" customFormat="1">
      <c r="A632" s="39"/>
      <c r="B632" s="40"/>
      <c r="C632" s="41"/>
      <c r="D632" s="243" t="s">
        <v>169</v>
      </c>
      <c r="E632" s="41"/>
      <c r="F632" s="244" t="s">
        <v>861</v>
      </c>
      <c r="G632" s="41"/>
      <c r="H632" s="41"/>
      <c r="I632" s="245"/>
      <c r="J632" s="41"/>
      <c r="K632" s="41"/>
      <c r="L632" s="45"/>
      <c r="M632" s="246"/>
      <c r="N632" s="247"/>
      <c r="O632" s="93"/>
      <c r="P632" s="93"/>
      <c r="Q632" s="93"/>
      <c r="R632" s="93"/>
      <c r="S632" s="93"/>
      <c r="T632" s="94"/>
      <c r="U632" s="39"/>
      <c r="V632" s="39"/>
      <c r="W632" s="39"/>
      <c r="X632" s="39"/>
      <c r="Y632" s="39"/>
      <c r="Z632" s="39"/>
      <c r="AA632" s="39"/>
      <c r="AB632" s="39"/>
      <c r="AC632" s="39"/>
      <c r="AD632" s="39"/>
      <c r="AE632" s="39"/>
      <c r="AT632" s="18" t="s">
        <v>169</v>
      </c>
      <c r="AU632" s="18" t="s">
        <v>85</v>
      </c>
    </row>
    <row r="633" s="12" customFormat="1" ht="22.8" customHeight="1">
      <c r="A633" s="12"/>
      <c r="B633" s="213"/>
      <c r="C633" s="214"/>
      <c r="D633" s="215" t="s">
        <v>75</v>
      </c>
      <c r="E633" s="227" t="s">
        <v>863</v>
      </c>
      <c r="F633" s="227" t="s">
        <v>864</v>
      </c>
      <c r="G633" s="214"/>
      <c r="H633" s="214"/>
      <c r="I633" s="217"/>
      <c r="J633" s="228">
        <f>BK633</f>
        <v>0</v>
      </c>
      <c r="K633" s="214"/>
      <c r="L633" s="219"/>
      <c r="M633" s="220"/>
      <c r="N633" s="221"/>
      <c r="O633" s="221"/>
      <c r="P633" s="222">
        <f>SUM(P634:P641)</f>
        <v>0</v>
      </c>
      <c r="Q633" s="221"/>
      <c r="R633" s="222">
        <f>SUM(R634:R641)</f>
        <v>0</v>
      </c>
      <c r="S633" s="221"/>
      <c r="T633" s="223">
        <f>SUM(T634:T641)</f>
        <v>0.098850000000000007</v>
      </c>
      <c r="U633" s="12"/>
      <c r="V633" s="12"/>
      <c r="W633" s="12"/>
      <c r="X633" s="12"/>
      <c r="Y633" s="12"/>
      <c r="Z633" s="12"/>
      <c r="AA633" s="12"/>
      <c r="AB633" s="12"/>
      <c r="AC633" s="12"/>
      <c r="AD633" s="12"/>
      <c r="AE633" s="12"/>
      <c r="AR633" s="224" t="s">
        <v>85</v>
      </c>
      <c r="AT633" s="225" t="s">
        <v>75</v>
      </c>
      <c r="AU633" s="225" t="s">
        <v>83</v>
      </c>
      <c r="AY633" s="224" t="s">
        <v>161</v>
      </c>
      <c r="BK633" s="226">
        <f>SUM(BK634:BK641)</f>
        <v>0</v>
      </c>
    </row>
    <row r="634" s="2" customFormat="1" ht="16.5" customHeight="1">
      <c r="A634" s="39"/>
      <c r="B634" s="40"/>
      <c r="C634" s="229" t="s">
        <v>865</v>
      </c>
      <c r="D634" s="229" t="s">
        <v>163</v>
      </c>
      <c r="E634" s="230" t="s">
        <v>866</v>
      </c>
      <c r="F634" s="231" t="s">
        <v>867</v>
      </c>
      <c r="G634" s="232" t="s">
        <v>868</v>
      </c>
      <c r="H634" s="233">
        <v>1</v>
      </c>
      <c r="I634" s="234"/>
      <c r="J634" s="235">
        <f>ROUND(I634*H634,2)</f>
        <v>0</v>
      </c>
      <c r="K634" s="236"/>
      <c r="L634" s="45"/>
      <c r="M634" s="237" t="s">
        <v>1</v>
      </c>
      <c r="N634" s="238" t="s">
        <v>43</v>
      </c>
      <c r="O634" s="93"/>
      <c r="P634" s="239">
        <f>O634*H634</f>
        <v>0</v>
      </c>
      <c r="Q634" s="239">
        <v>0</v>
      </c>
      <c r="R634" s="239">
        <f>Q634*H634</f>
        <v>0</v>
      </c>
      <c r="S634" s="239">
        <v>0.01933</v>
      </c>
      <c r="T634" s="240">
        <f>S634*H634</f>
        <v>0.01933</v>
      </c>
      <c r="U634" s="39"/>
      <c r="V634" s="39"/>
      <c r="W634" s="39"/>
      <c r="X634" s="39"/>
      <c r="Y634" s="39"/>
      <c r="Z634" s="39"/>
      <c r="AA634" s="39"/>
      <c r="AB634" s="39"/>
      <c r="AC634" s="39"/>
      <c r="AD634" s="39"/>
      <c r="AE634" s="39"/>
      <c r="AR634" s="241" t="s">
        <v>248</v>
      </c>
      <c r="AT634" s="241" t="s">
        <v>163</v>
      </c>
      <c r="AU634" s="241" t="s">
        <v>85</v>
      </c>
      <c r="AY634" s="18" t="s">
        <v>161</v>
      </c>
      <c r="BE634" s="242">
        <f>IF(N634="základní",J634,0)</f>
        <v>0</v>
      </c>
      <c r="BF634" s="242">
        <f>IF(N634="snížená",J634,0)</f>
        <v>0</v>
      </c>
      <c r="BG634" s="242">
        <f>IF(N634="zákl. přenesená",J634,0)</f>
        <v>0</v>
      </c>
      <c r="BH634" s="242">
        <f>IF(N634="sníž. přenesená",J634,0)</f>
        <v>0</v>
      </c>
      <c r="BI634" s="242">
        <f>IF(N634="nulová",J634,0)</f>
        <v>0</v>
      </c>
      <c r="BJ634" s="18" t="s">
        <v>167</v>
      </c>
      <c r="BK634" s="242">
        <f>ROUND(I634*H634,2)</f>
        <v>0</v>
      </c>
      <c r="BL634" s="18" t="s">
        <v>248</v>
      </c>
      <c r="BM634" s="241" t="s">
        <v>869</v>
      </c>
    </row>
    <row r="635" s="2" customFormat="1">
      <c r="A635" s="39"/>
      <c r="B635" s="40"/>
      <c r="C635" s="41"/>
      <c r="D635" s="243" t="s">
        <v>169</v>
      </c>
      <c r="E635" s="41"/>
      <c r="F635" s="244" t="s">
        <v>867</v>
      </c>
      <c r="G635" s="41"/>
      <c r="H635" s="41"/>
      <c r="I635" s="245"/>
      <c r="J635" s="41"/>
      <c r="K635" s="41"/>
      <c r="L635" s="45"/>
      <c r="M635" s="246"/>
      <c r="N635" s="247"/>
      <c r="O635" s="93"/>
      <c r="P635" s="93"/>
      <c r="Q635" s="93"/>
      <c r="R635" s="93"/>
      <c r="S635" s="93"/>
      <c r="T635" s="94"/>
      <c r="U635" s="39"/>
      <c r="V635" s="39"/>
      <c r="W635" s="39"/>
      <c r="X635" s="39"/>
      <c r="Y635" s="39"/>
      <c r="Z635" s="39"/>
      <c r="AA635" s="39"/>
      <c r="AB635" s="39"/>
      <c r="AC635" s="39"/>
      <c r="AD635" s="39"/>
      <c r="AE635" s="39"/>
      <c r="AT635" s="18" t="s">
        <v>169</v>
      </c>
      <c r="AU635" s="18" t="s">
        <v>85</v>
      </c>
    </row>
    <row r="636" s="2" customFormat="1" ht="16.5" customHeight="1">
      <c r="A636" s="39"/>
      <c r="B636" s="40"/>
      <c r="C636" s="229" t="s">
        <v>870</v>
      </c>
      <c r="D636" s="229" t="s">
        <v>163</v>
      </c>
      <c r="E636" s="230" t="s">
        <v>871</v>
      </c>
      <c r="F636" s="231" t="s">
        <v>872</v>
      </c>
      <c r="G636" s="232" t="s">
        <v>868</v>
      </c>
      <c r="H636" s="233">
        <v>1</v>
      </c>
      <c r="I636" s="234"/>
      <c r="J636" s="235">
        <f>ROUND(I636*H636,2)</f>
        <v>0</v>
      </c>
      <c r="K636" s="236"/>
      <c r="L636" s="45"/>
      <c r="M636" s="237" t="s">
        <v>1</v>
      </c>
      <c r="N636" s="238" t="s">
        <v>43</v>
      </c>
      <c r="O636" s="93"/>
      <c r="P636" s="239">
        <f>O636*H636</f>
        <v>0</v>
      </c>
      <c r="Q636" s="239">
        <v>0</v>
      </c>
      <c r="R636" s="239">
        <f>Q636*H636</f>
        <v>0</v>
      </c>
      <c r="S636" s="239">
        <v>0.019460000000000002</v>
      </c>
      <c r="T636" s="240">
        <f>S636*H636</f>
        <v>0.019460000000000002</v>
      </c>
      <c r="U636" s="39"/>
      <c r="V636" s="39"/>
      <c r="W636" s="39"/>
      <c r="X636" s="39"/>
      <c r="Y636" s="39"/>
      <c r="Z636" s="39"/>
      <c r="AA636" s="39"/>
      <c r="AB636" s="39"/>
      <c r="AC636" s="39"/>
      <c r="AD636" s="39"/>
      <c r="AE636" s="39"/>
      <c r="AR636" s="241" t="s">
        <v>248</v>
      </c>
      <c r="AT636" s="241" t="s">
        <v>163</v>
      </c>
      <c r="AU636" s="241" t="s">
        <v>85</v>
      </c>
      <c r="AY636" s="18" t="s">
        <v>161</v>
      </c>
      <c r="BE636" s="242">
        <f>IF(N636="základní",J636,0)</f>
        <v>0</v>
      </c>
      <c r="BF636" s="242">
        <f>IF(N636="snížená",J636,0)</f>
        <v>0</v>
      </c>
      <c r="BG636" s="242">
        <f>IF(N636="zákl. přenesená",J636,0)</f>
        <v>0</v>
      </c>
      <c r="BH636" s="242">
        <f>IF(N636="sníž. přenesená",J636,0)</f>
        <v>0</v>
      </c>
      <c r="BI636" s="242">
        <f>IF(N636="nulová",J636,0)</f>
        <v>0</v>
      </c>
      <c r="BJ636" s="18" t="s">
        <v>167</v>
      </c>
      <c r="BK636" s="242">
        <f>ROUND(I636*H636,2)</f>
        <v>0</v>
      </c>
      <c r="BL636" s="18" t="s">
        <v>248</v>
      </c>
      <c r="BM636" s="241" t="s">
        <v>873</v>
      </c>
    </row>
    <row r="637" s="2" customFormat="1">
      <c r="A637" s="39"/>
      <c r="B637" s="40"/>
      <c r="C637" s="41"/>
      <c r="D637" s="243" t="s">
        <v>169</v>
      </c>
      <c r="E637" s="41"/>
      <c r="F637" s="244" t="s">
        <v>872</v>
      </c>
      <c r="G637" s="41"/>
      <c r="H637" s="41"/>
      <c r="I637" s="245"/>
      <c r="J637" s="41"/>
      <c r="K637" s="41"/>
      <c r="L637" s="45"/>
      <c r="M637" s="246"/>
      <c r="N637" s="247"/>
      <c r="O637" s="93"/>
      <c r="P637" s="93"/>
      <c r="Q637" s="93"/>
      <c r="R637" s="93"/>
      <c r="S637" s="93"/>
      <c r="T637" s="94"/>
      <c r="U637" s="39"/>
      <c r="V637" s="39"/>
      <c r="W637" s="39"/>
      <c r="X637" s="39"/>
      <c r="Y637" s="39"/>
      <c r="Z637" s="39"/>
      <c r="AA637" s="39"/>
      <c r="AB637" s="39"/>
      <c r="AC637" s="39"/>
      <c r="AD637" s="39"/>
      <c r="AE637" s="39"/>
      <c r="AT637" s="18" t="s">
        <v>169</v>
      </c>
      <c r="AU637" s="18" t="s">
        <v>85</v>
      </c>
    </row>
    <row r="638" s="2" customFormat="1" ht="24.15" customHeight="1">
      <c r="A638" s="39"/>
      <c r="B638" s="40"/>
      <c r="C638" s="229" t="s">
        <v>874</v>
      </c>
      <c r="D638" s="229" t="s">
        <v>163</v>
      </c>
      <c r="E638" s="230" t="s">
        <v>875</v>
      </c>
      <c r="F638" s="231" t="s">
        <v>876</v>
      </c>
      <c r="G638" s="232" t="s">
        <v>868</v>
      </c>
      <c r="H638" s="233">
        <v>1</v>
      </c>
      <c r="I638" s="234"/>
      <c r="J638" s="235">
        <f>ROUND(I638*H638,2)</f>
        <v>0</v>
      </c>
      <c r="K638" s="236"/>
      <c r="L638" s="45"/>
      <c r="M638" s="237" t="s">
        <v>1</v>
      </c>
      <c r="N638" s="238" t="s">
        <v>43</v>
      </c>
      <c r="O638" s="93"/>
      <c r="P638" s="239">
        <f>O638*H638</f>
        <v>0</v>
      </c>
      <c r="Q638" s="239">
        <v>0</v>
      </c>
      <c r="R638" s="239">
        <f>Q638*H638</f>
        <v>0</v>
      </c>
      <c r="S638" s="239">
        <v>0.0091999999999999998</v>
      </c>
      <c r="T638" s="240">
        <f>S638*H638</f>
        <v>0.0091999999999999998</v>
      </c>
      <c r="U638" s="39"/>
      <c r="V638" s="39"/>
      <c r="W638" s="39"/>
      <c r="X638" s="39"/>
      <c r="Y638" s="39"/>
      <c r="Z638" s="39"/>
      <c r="AA638" s="39"/>
      <c r="AB638" s="39"/>
      <c r="AC638" s="39"/>
      <c r="AD638" s="39"/>
      <c r="AE638" s="39"/>
      <c r="AR638" s="241" t="s">
        <v>248</v>
      </c>
      <c r="AT638" s="241" t="s">
        <v>163</v>
      </c>
      <c r="AU638" s="241" t="s">
        <v>85</v>
      </c>
      <c r="AY638" s="18" t="s">
        <v>161</v>
      </c>
      <c r="BE638" s="242">
        <f>IF(N638="základní",J638,0)</f>
        <v>0</v>
      </c>
      <c r="BF638" s="242">
        <f>IF(N638="snížená",J638,0)</f>
        <v>0</v>
      </c>
      <c r="BG638" s="242">
        <f>IF(N638="zákl. přenesená",J638,0)</f>
        <v>0</v>
      </c>
      <c r="BH638" s="242">
        <f>IF(N638="sníž. přenesená",J638,0)</f>
        <v>0</v>
      </c>
      <c r="BI638" s="242">
        <f>IF(N638="nulová",J638,0)</f>
        <v>0</v>
      </c>
      <c r="BJ638" s="18" t="s">
        <v>167</v>
      </c>
      <c r="BK638" s="242">
        <f>ROUND(I638*H638,2)</f>
        <v>0</v>
      </c>
      <c r="BL638" s="18" t="s">
        <v>248</v>
      </c>
      <c r="BM638" s="241" t="s">
        <v>877</v>
      </c>
    </row>
    <row r="639" s="2" customFormat="1">
      <c r="A639" s="39"/>
      <c r="B639" s="40"/>
      <c r="C639" s="41"/>
      <c r="D639" s="243" t="s">
        <v>169</v>
      </c>
      <c r="E639" s="41"/>
      <c r="F639" s="244" t="s">
        <v>876</v>
      </c>
      <c r="G639" s="41"/>
      <c r="H639" s="41"/>
      <c r="I639" s="245"/>
      <c r="J639" s="41"/>
      <c r="K639" s="41"/>
      <c r="L639" s="45"/>
      <c r="M639" s="246"/>
      <c r="N639" s="247"/>
      <c r="O639" s="93"/>
      <c r="P639" s="93"/>
      <c r="Q639" s="93"/>
      <c r="R639" s="93"/>
      <c r="S639" s="93"/>
      <c r="T639" s="94"/>
      <c r="U639" s="39"/>
      <c r="V639" s="39"/>
      <c r="W639" s="39"/>
      <c r="X639" s="39"/>
      <c r="Y639" s="39"/>
      <c r="Z639" s="39"/>
      <c r="AA639" s="39"/>
      <c r="AB639" s="39"/>
      <c r="AC639" s="39"/>
      <c r="AD639" s="39"/>
      <c r="AE639" s="39"/>
      <c r="AT639" s="18" t="s">
        <v>169</v>
      </c>
      <c r="AU639" s="18" t="s">
        <v>85</v>
      </c>
    </row>
    <row r="640" s="2" customFormat="1" ht="16.5" customHeight="1">
      <c r="A640" s="39"/>
      <c r="B640" s="40"/>
      <c r="C640" s="229" t="s">
        <v>878</v>
      </c>
      <c r="D640" s="229" t="s">
        <v>163</v>
      </c>
      <c r="E640" s="230" t="s">
        <v>879</v>
      </c>
      <c r="F640" s="231" t="s">
        <v>880</v>
      </c>
      <c r="G640" s="232" t="s">
        <v>868</v>
      </c>
      <c r="H640" s="233">
        <v>1</v>
      </c>
      <c r="I640" s="234"/>
      <c r="J640" s="235">
        <f>ROUND(I640*H640,2)</f>
        <v>0</v>
      </c>
      <c r="K640" s="236"/>
      <c r="L640" s="45"/>
      <c r="M640" s="237" t="s">
        <v>1</v>
      </c>
      <c r="N640" s="238" t="s">
        <v>43</v>
      </c>
      <c r="O640" s="93"/>
      <c r="P640" s="239">
        <f>O640*H640</f>
        <v>0</v>
      </c>
      <c r="Q640" s="239">
        <v>0</v>
      </c>
      <c r="R640" s="239">
        <f>Q640*H640</f>
        <v>0</v>
      </c>
      <c r="S640" s="239">
        <v>0.050860000000000002</v>
      </c>
      <c r="T640" s="240">
        <f>S640*H640</f>
        <v>0.050860000000000002</v>
      </c>
      <c r="U640" s="39"/>
      <c r="V640" s="39"/>
      <c r="W640" s="39"/>
      <c r="X640" s="39"/>
      <c r="Y640" s="39"/>
      <c r="Z640" s="39"/>
      <c r="AA640" s="39"/>
      <c r="AB640" s="39"/>
      <c r="AC640" s="39"/>
      <c r="AD640" s="39"/>
      <c r="AE640" s="39"/>
      <c r="AR640" s="241" t="s">
        <v>248</v>
      </c>
      <c r="AT640" s="241" t="s">
        <v>163</v>
      </c>
      <c r="AU640" s="241" t="s">
        <v>85</v>
      </c>
      <c r="AY640" s="18" t="s">
        <v>161</v>
      </c>
      <c r="BE640" s="242">
        <f>IF(N640="základní",J640,0)</f>
        <v>0</v>
      </c>
      <c r="BF640" s="242">
        <f>IF(N640="snížená",J640,0)</f>
        <v>0</v>
      </c>
      <c r="BG640" s="242">
        <f>IF(N640="zákl. přenesená",J640,0)</f>
        <v>0</v>
      </c>
      <c r="BH640" s="242">
        <f>IF(N640="sníž. přenesená",J640,0)</f>
        <v>0</v>
      </c>
      <c r="BI640" s="242">
        <f>IF(N640="nulová",J640,0)</f>
        <v>0</v>
      </c>
      <c r="BJ640" s="18" t="s">
        <v>167</v>
      </c>
      <c r="BK640" s="242">
        <f>ROUND(I640*H640,2)</f>
        <v>0</v>
      </c>
      <c r="BL640" s="18" t="s">
        <v>248</v>
      </c>
      <c r="BM640" s="241" t="s">
        <v>881</v>
      </c>
    </row>
    <row r="641" s="2" customFormat="1">
      <c r="A641" s="39"/>
      <c r="B641" s="40"/>
      <c r="C641" s="41"/>
      <c r="D641" s="243" t="s">
        <v>169</v>
      </c>
      <c r="E641" s="41"/>
      <c r="F641" s="244" t="s">
        <v>880</v>
      </c>
      <c r="G641" s="41"/>
      <c r="H641" s="41"/>
      <c r="I641" s="245"/>
      <c r="J641" s="41"/>
      <c r="K641" s="41"/>
      <c r="L641" s="45"/>
      <c r="M641" s="246"/>
      <c r="N641" s="247"/>
      <c r="O641" s="93"/>
      <c r="P641" s="93"/>
      <c r="Q641" s="93"/>
      <c r="R641" s="93"/>
      <c r="S641" s="93"/>
      <c r="T641" s="94"/>
      <c r="U641" s="39"/>
      <c r="V641" s="39"/>
      <c r="W641" s="39"/>
      <c r="X641" s="39"/>
      <c r="Y641" s="39"/>
      <c r="Z641" s="39"/>
      <c r="AA641" s="39"/>
      <c r="AB641" s="39"/>
      <c r="AC641" s="39"/>
      <c r="AD641" s="39"/>
      <c r="AE641" s="39"/>
      <c r="AT641" s="18" t="s">
        <v>169</v>
      </c>
      <c r="AU641" s="18" t="s">
        <v>85</v>
      </c>
    </row>
    <row r="642" s="12" customFormat="1" ht="22.8" customHeight="1">
      <c r="A642" s="12"/>
      <c r="B642" s="213"/>
      <c r="C642" s="214"/>
      <c r="D642" s="215" t="s">
        <v>75</v>
      </c>
      <c r="E642" s="227" t="s">
        <v>882</v>
      </c>
      <c r="F642" s="227" t="s">
        <v>883</v>
      </c>
      <c r="G642" s="214"/>
      <c r="H642" s="214"/>
      <c r="I642" s="217"/>
      <c r="J642" s="228">
        <f>BK642</f>
        <v>0</v>
      </c>
      <c r="K642" s="214"/>
      <c r="L642" s="219"/>
      <c r="M642" s="220"/>
      <c r="N642" s="221"/>
      <c r="O642" s="221"/>
      <c r="P642" s="222">
        <f>SUM(P643:P712)</f>
        <v>0</v>
      </c>
      <c r="Q642" s="221"/>
      <c r="R642" s="222">
        <f>SUM(R643:R712)</f>
        <v>4.3634363900000013</v>
      </c>
      <c r="S642" s="221"/>
      <c r="T642" s="223">
        <f>SUM(T643:T712)</f>
        <v>4.1456401999999999</v>
      </c>
      <c r="U642" s="12"/>
      <c r="V642" s="12"/>
      <c r="W642" s="12"/>
      <c r="X642" s="12"/>
      <c r="Y642" s="12"/>
      <c r="Z642" s="12"/>
      <c r="AA642" s="12"/>
      <c r="AB642" s="12"/>
      <c r="AC642" s="12"/>
      <c r="AD642" s="12"/>
      <c r="AE642" s="12"/>
      <c r="AR642" s="224" t="s">
        <v>85</v>
      </c>
      <c r="AT642" s="225" t="s">
        <v>75</v>
      </c>
      <c r="AU642" s="225" t="s">
        <v>83</v>
      </c>
      <c r="AY642" s="224" t="s">
        <v>161</v>
      </c>
      <c r="BK642" s="226">
        <f>SUM(BK643:BK712)</f>
        <v>0</v>
      </c>
    </row>
    <row r="643" s="2" customFormat="1" ht="21.75" customHeight="1">
      <c r="A643" s="39"/>
      <c r="B643" s="40"/>
      <c r="C643" s="229" t="s">
        <v>884</v>
      </c>
      <c r="D643" s="229" t="s">
        <v>163</v>
      </c>
      <c r="E643" s="230" t="s">
        <v>885</v>
      </c>
      <c r="F643" s="231" t="s">
        <v>886</v>
      </c>
      <c r="G643" s="232" t="s">
        <v>260</v>
      </c>
      <c r="H643" s="233">
        <v>47.197000000000003</v>
      </c>
      <c r="I643" s="234"/>
      <c r="J643" s="235">
        <f>ROUND(I643*H643,2)</f>
        <v>0</v>
      </c>
      <c r="K643" s="236"/>
      <c r="L643" s="45"/>
      <c r="M643" s="237" t="s">
        <v>1</v>
      </c>
      <c r="N643" s="238" t="s">
        <v>43</v>
      </c>
      <c r="O643" s="93"/>
      <c r="P643" s="239">
        <f>O643*H643</f>
        <v>0</v>
      </c>
      <c r="Q643" s="239">
        <v>0</v>
      </c>
      <c r="R643" s="239">
        <f>Q643*H643</f>
        <v>0</v>
      </c>
      <c r="S643" s="239">
        <v>0</v>
      </c>
      <c r="T643" s="240">
        <f>S643*H643</f>
        <v>0</v>
      </c>
      <c r="U643" s="39"/>
      <c r="V643" s="39"/>
      <c r="W643" s="39"/>
      <c r="X643" s="39"/>
      <c r="Y643" s="39"/>
      <c r="Z643" s="39"/>
      <c r="AA643" s="39"/>
      <c r="AB643" s="39"/>
      <c r="AC643" s="39"/>
      <c r="AD643" s="39"/>
      <c r="AE643" s="39"/>
      <c r="AR643" s="241" t="s">
        <v>248</v>
      </c>
      <c r="AT643" s="241" t="s">
        <v>163</v>
      </c>
      <c r="AU643" s="241" t="s">
        <v>85</v>
      </c>
      <c r="AY643" s="18" t="s">
        <v>161</v>
      </c>
      <c r="BE643" s="242">
        <f>IF(N643="základní",J643,0)</f>
        <v>0</v>
      </c>
      <c r="BF643" s="242">
        <f>IF(N643="snížená",J643,0)</f>
        <v>0</v>
      </c>
      <c r="BG643" s="242">
        <f>IF(N643="zákl. přenesená",J643,0)</f>
        <v>0</v>
      </c>
      <c r="BH643" s="242">
        <f>IF(N643="sníž. přenesená",J643,0)</f>
        <v>0</v>
      </c>
      <c r="BI643" s="242">
        <f>IF(N643="nulová",J643,0)</f>
        <v>0</v>
      </c>
      <c r="BJ643" s="18" t="s">
        <v>167</v>
      </c>
      <c r="BK643" s="242">
        <f>ROUND(I643*H643,2)</f>
        <v>0</v>
      </c>
      <c r="BL643" s="18" t="s">
        <v>248</v>
      </c>
      <c r="BM643" s="241" t="s">
        <v>887</v>
      </c>
    </row>
    <row r="644" s="2" customFormat="1">
      <c r="A644" s="39"/>
      <c r="B644" s="40"/>
      <c r="C644" s="41"/>
      <c r="D644" s="243" t="s">
        <v>169</v>
      </c>
      <c r="E644" s="41"/>
      <c r="F644" s="244" t="s">
        <v>886</v>
      </c>
      <c r="G644" s="41"/>
      <c r="H644" s="41"/>
      <c r="I644" s="245"/>
      <c r="J644" s="41"/>
      <c r="K644" s="41"/>
      <c r="L644" s="45"/>
      <c r="M644" s="246"/>
      <c r="N644" s="247"/>
      <c r="O644" s="93"/>
      <c r="P644" s="93"/>
      <c r="Q644" s="93"/>
      <c r="R644" s="93"/>
      <c r="S644" s="93"/>
      <c r="T644" s="94"/>
      <c r="U644" s="39"/>
      <c r="V644" s="39"/>
      <c r="W644" s="39"/>
      <c r="X644" s="39"/>
      <c r="Y644" s="39"/>
      <c r="Z644" s="39"/>
      <c r="AA644" s="39"/>
      <c r="AB644" s="39"/>
      <c r="AC644" s="39"/>
      <c r="AD644" s="39"/>
      <c r="AE644" s="39"/>
      <c r="AT644" s="18" t="s">
        <v>169</v>
      </c>
      <c r="AU644" s="18" t="s">
        <v>85</v>
      </c>
    </row>
    <row r="645" s="13" customFormat="1">
      <c r="A645" s="13"/>
      <c r="B645" s="248"/>
      <c r="C645" s="249"/>
      <c r="D645" s="243" t="s">
        <v>178</v>
      </c>
      <c r="E645" s="250" t="s">
        <v>1</v>
      </c>
      <c r="F645" s="251" t="s">
        <v>888</v>
      </c>
      <c r="G645" s="249"/>
      <c r="H645" s="252">
        <v>10.573</v>
      </c>
      <c r="I645" s="253"/>
      <c r="J645" s="249"/>
      <c r="K645" s="249"/>
      <c r="L645" s="254"/>
      <c r="M645" s="255"/>
      <c r="N645" s="256"/>
      <c r="O645" s="256"/>
      <c r="P645" s="256"/>
      <c r="Q645" s="256"/>
      <c r="R645" s="256"/>
      <c r="S645" s="256"/>
      <c r="T645" s="257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T645" s="258" t="s">
        <v>178</v>
      </c>
      <c r="AU645" s="258" t="s">
        <v>85</v>
      </c>
      <c r="AV645" s="13" t="s">
        <v>85</v>
      </c>
      <c r="AW645" s="13" t="s">
        <v>32</v>
      </c>
      <c r="AX645" s="13" t="s">
        <v>76</v>
      </c>
      <c r="AY645" s="258" t="s">
        <v>161</v>
      </c>
    </row>
    <row r="646" s="13" customFormat="1">
      <c r="A646" s="13"/>
      <c r="B646" s="248"/>
      <c r="C646" s="249"/>
      <c r="D646" s="243" t="s">
        <v>178</v>
      </c>
      <c r="E646" s="250" t="s">
        <v>1</v>
      </c>
      <c r="F646" s="251" t="s">
        <v>889</v>
      </c>
      <c r="G646" s="249"/>
      <c r="H646" s="252">
        <v>22.064</v>
      </c>
      <c r="I646" s="253"/>
      <c r="J646" s="249"/>
      <c r="K646" s="249"/>
      <c r="L646" s="254"/>
      <c r="M646" s="255"/>
      <c r="N646" s="256"/>
      <c r="O646" s="256"/>
      <c r="P646" s="256"/>
      <c r="Q646" s="256"/>
      <c r="R646" s="256"/>
      <c r="S646" s="256"/>
      <c r="T646" s="257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58" t="s">
        <v>178</v>
      </c>
      <c r="AU646" s="258" t="s">
        <v>85</v>
      </c>
      <c r="AV646" s="13" t="s">
        <v>85</v>
      </c>
      <c r="AW646" s="13" t="s">
        <v>32</v>
      </c>
      <c r="AX646" s="13" t="s">
        <v>76</v>
      </c>
      <c r="AY646" s="258" t="s">
        <v>161</v>
      </c>
    </row>
    <row r="647" s="13" customFormat="1">
      <c r="A647" s="13"/>
      <c r="B647" s="248"/>
      <c r="C647" s="249"/>
      <c r="D647" s="243" t="s">
        <v>178</v>
      </c>
      <c r="E647" s="250" t="s">
        <v>1</v>
      </c>
      <c r="F647" s="251" t="s">
        <v>890</v>
      </c>
      <c r="G647" s="249"/>
      <c r="H647" s="252">
        <v>14.560000000000001</v>
      </c>
      <c r="I647" s="253"/>
      <c r="J647" s="249"/>
      <c r="K647" s="249"/>
      <c r="L647" s="254"/>
      <c r="M647" s="255"/>
      <c r="N647" s="256"/>
      <c r="O647" s="256"/>
      <c r="P647" s="256"/>
      <c r="Q647" s="256"/>
      <c r="R647" s="256"/>
      <c r="S647" s="256"/>
      <c r="T647" s="257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58" t="s">
        <v>178</v>
      </c>
      <c r="AU647" s="258" t="s">
        <v>85</v>
      </c>
      <c r="AV647" s="13" t="s">
        <v>85</v>
      </c>
      <c r="AW647" s="13" t="s">
        <v>32</v>
      </c>
      <c r="AX647" s="13" t="s">
        <v>76</v>
      </c>
      <c r="AY647" s="258" t="s">
        <v>161</v>
      </c>
    </row>
    <row r="648" s="15" customFormat="1">
      <c r="A648" s="15"/>
      <c r="B648" s="270"/>
      <c r="C648" s="271"/>
      <c r="D648" s="243" t="s">
        <v>178</v>
      </c>
      <c r="E648" s="272" t="s">
        <v>1</v>
      </c>
      <c r="F648" s="273" t="s">
        <v>183</v>
      </c>
      <c r="G648" s="271"/>
      <c r="H648" s="274">
        <v>47.197000000000003</v>
      </c>
      <c r="I648" s="275"/>
      <c r="J648" s="271"/>
      <c r="K648" s="271"/>
      <c r="L648" s="276"/>
      <c r="M648" s="277"/>
      <c r="N648" s="278"/>
      <c r="O648" s="278"/>
      <c r="P648" s="278"/>
      <c r="Q648" s="278"/>
      <c r="R648" s="278"/>
      <c r="S648" s="278"/>
      <c r="T648" s="279"/>
      <c r="U648" s="15"/>
      <c r="V648" s="15"/>
      <c r="W648" s="15"/>
      <c r="X648" s="15"/>
      <c r="Y648" s="15"/>
      <c r="Z648" s="15"/>
      <c r="AA648" s="15"/>
      <c r="AB648" s="15"/>
      <c r="AC648" s="15"/>
      <c r="AD648" s="15"/>
      <c r="AE648" s="15"/>
      <c r="AT648" s="280" t="s">
        <v>178</v>
      </c>
      <c r="AU648" s="280" t="s">
        <v>85</v>
      </c>
      <c r="AV648" s="15" t="s">
        <v>167</v>
      </c>
      <c r="AW648" s="15" t="s">
        <v>32</v>
      </c>
      <c r="AX648" s="15" t="s">
        <v>83</v>
      </c>
      <c r="AY648" s="280" t="s">
        <v>161</v>
      </c>
    </row>
    <row r="649" s="2" customFormat="1" ht="37.8" customHeight="1">
      <c r="A649" s="39"/>
      <c r="B649" s="40"/>
      <c r="C649" s="229" t="s">
        <v>891</v>
      </c>
      <c r="D649" s="229" t="s">
        <v>163</v>
      </c>
      <c r="E649" s="230" t="s">
        <v>892</v>
      </c>
      <c r="F649" s="231" t="s">
        <v>893</v>
      </c>
      <c r="G649" s="232" t="s">
        <v>266</v>
      </c>
      <c r="H649" s="233">
        <v>10</v>
      </c>
      <c r="I649" s="234"/>
      <c r="J649" s="235">
        <f>ROUND(I649*H649,2)</f>
        <v>0</v>
      </c>
      <c r="K649" s="236"/>
      <c r="L649" s="45"/>
      <c r="M649" s="237" t="s">
        <v>1</v>
      </c>
      <c r="N649" s="238" t="s">
        <v>43</v>
      </c>
      <c r="O649" s="93"/>
      <c r="P649" s="239">
        <f>O649*H649</f>
        <v>0</v>
      </c>
      <c r="Q649" s="239">
        <v>0</v>
      </c>
      <c r="R649" s="239">
        <f>Q649*H649</f>
        <v>0</v>
      </c>
      <c r="S649" s="239">
        <v>0</v>
      </c>
      <c r="T649" s="240">
        <f>S649*H649</f>
        <v>0</v>
      </c>
      <c r="U649" s="39"/>
      <c r="V649" s="39"/>
      <c r="W649" s="39"/>
      <c r="X649" s="39"/>
      <c r="Y649" s="39"/>
      <c r="Z649" s="39"/>
      <c r="AA649" s="39"/>
      <c r="AB649" s="39"/>
      <c r="AC649" s="39"/>
      <c r="AD649" s="39"/>
      <c r="AE649" s="39"/>
      <c r="AR649" s="241" t="s">
        <v>248</v>
      </c>
      <c r="AT649" s="241" t="s">
        <v>163</v>
      </c>
      <c r="AU649" s="241" t="s">
        <v>85</v>
      </c>
      <c r="AY649" s="18" t="s">
        <v>161</v>
      </c>
      <c r="BE649" s="242">
        <f>IF(N649="základní",J649,0)</f>
        <v>0</v>
      </c>
      <c r="BF649" s="242">
        <f>IF(N649="snížená",J649,0)</f>
        <v>0</v>
      </c>
      <c r="BG649" s="242">
        <f>IF(N649="zákl. přenesená",J649,0)</f>
        <v>0</v>
      </c>
      <c r="BH649" s="242">
        <f>IF(N649="sníž. přenesená",J649,0)</f>
        <v>0</v>
      </c>
      <c r="BI649" s="242">
        <f>IF(N649="nulová",J649,0)</f>
        <v>0</v>
      </c>
      <c r="BJ649" s="18" t="s">
        <v>167</v>
      </c>
      <c r="BK649" s="242">
        <f>ROUND(I649*H649,2)</f>
        <v>0</v>
      </c>
      <c r="BL649" s="18" t="s">
        <v>248</v>
      </c>
      <c r="BM649" s="241" t="s">
        <v>894</v>
      </c>
    </row>
    <row r="650" s="2" customFormat="1">
      <c r="A650" s="39"/>
      <c r="B650" s="40"/>
      <c r="C650" s="41"/>
      <c r="D650" s="243" t="s">
        <v>169</v>
      </c>
      <c r="E650" s="41"/>
      <c r="F650" s="244" t="s">
        <v>893</v>
      </c>
      <c r="G650" s="41"/>
      <c r="H650" s="41"/>
      <c r="I650" s="245"/>
      <c r="J650" s="41"/>
      <c r="K650" s="41"/>
      <c r="L650" s="45"/>
      <c r="M650" s="246"/>
      <c r="N650" s="247"/>
      <c r="O650" s="93"/>
      <c r="P650" s="93"/>
      <c r="Q650" s="93"/>
      <c r="R650" s="93"/>
      <c r="S650" s="93"/>
      <c r="T650" s="94"/>
      <c r="U650" s="39"/>
      <c r="V650" s="39"/>
      <c r="W650" s="39"/>
      <c r="X650" s="39"/>
      <c r="Y650" s="39"/>
      <c r="Z650" s="39"/>
      <c r="AA650" s="39"/>
      <c r="AB650" s="39"/>
      <c r="AC650" s="39"/>
      <c r="AD650" s="39"/>
      <c r="AE650" s="39"/>
      <c r="AT650" s="18" t="s">
        <v>169</v>
      </c>
      <c r="AU650" s="18" t="s">
        <v>85</v>
      </c>
    </row>
    <row r="651" s="2" customFormat="1" ht="24.15" customHeight="1">
      <c r="A651" s="39"/>
      <c r="B651" s="40"/>
      <c r="C651" s="229" t="s">
        <v>895</v>
      </c>
      <c r="D651" s="229" t="s">
        <v>163</v>
      </c>
      <c r="E651" s="230" t="s">
        <v>896</v>
      </c>
      <c r="F651" s="231" t="s">
        <v>897</v>
      </c>
      <c r="G651" s="232" t="s">
        <v>166</v>
      </c>
      <c r="H651" s="233">
        <v>61.5</v>
      </c>
      <c r="I651" s="234"/>
      <c r="J651" s="235">
        <f>ROUND(I651*H651,2)</f>
        <v>0</v>
      </c>
      <c r="K651" s="236"/>
      <c r="L651" s="45"/>
      <c r="M651" s="237" t="s">
        <v>1</v>
      </c>
      <c r="N651" s="238" t="s">
        <v>43</v>
      </c>
      <c r="O651" s="93"/>
      <c r="P651" s="239">
        <f>O651*H651</f>
        <v>0</v>
      </c>
      <c r="Q651" s="239">
        <v>0</v>
      </c>
      <c r="R651" s="239">
        <f>Q651*H651</f>
        <v>0</v>
      </c>
      <c r="S651" s="239">
        <v>0.01584</v>
      </c>
      <c r="T651" s="240">
        <f>S651*H651</f>
        <v>0.97416000000000003</v>
      </c>
      <c r="U651" s="39"/>
      <c r="V651" s="39"/>
      <c r="W651" s="39"/>
      <c r="X651" s="39"/>
      <c r="Y651" s="39"/>
      <c r="Z651" s="39"/>
      <c r="AA651" s="39"/>
      <c r="AB651" s="39"/>
      <c r="AC651" s="39"/>
      <c r="AD651" s="39"/>
      <c r="AE651" s="39"/>
      <c r="AR651" s="241" t="s">
        <v>248</v>
      </c>
      <c r="AT651" s="241" t="s">
        <v>163</v>
      </c>
      <c r="AU651" s="241" t="s">
        <v>85</v>
      </c>
      <c r="AY651" s="18" t="s">
        <v>161</v>
      </c>
      <c r="BE651" s="242">
        <f>IF(N651="základní",J651,0)</f>
        <v>0</v>
      </c>
      <c r="BF651" s="242">
        <f>IF(N651="snížená",J651,0)</f>
        <v>0</v>
      </c>
      <c r="BG651" s="242">
        <f>IF(N651="zákl. přenesená",J651,0)</f>
        <v>0</v>
      </c>
      <c r="BH651" s="242">
        <f>IF(N651="sníž. přenesená",J651,0)</f>
        <v>0</v>
      </c>
      <c r="BI651" s="242">
        <f>IF(N651="nulová",J651,0)</f>
        <v>0</v>
      </c>
      <c r="BJ651" s="18" t="s">
        <v>167</v>
      </c>
      <c r="BK651" s="242">
        <f>ROUND(I651*H651,2)</f>
        <v>0</v>
      </c>
      <c r="BL651" s="18" t="s">
        <v>248</v>
      </c>
      <c r="BM651" s="241" t="s">
        <v>898</v>
      </c>
    </row>
    <row r="652" s="2" customFormat="1">
      <c r="A652" s="39"/>
      <c r="B652" s="40"/>
      <c r="C652" s="41"/>
      <c r="D652" s="243" t="s">
        <v>169</v>
      </c>
      <c r="E652" s="41"/>
      <c r="F652" s="244" t="s">
        <v>897</v>
      </c>
      <c r="G652" s="41"/>
      <c r="H652" s="41"/>
      <c r="I652" s="245"/>
      <c r="J652" s="41"/>
      <c r="K652" s="41"/>
      <c r="L652" s="45"/>
      <c r="M652" s="246"/>
      <c r="N652" s="247"/>
      <c r="O652" s="93"/>
      <c r="P652" s="93"/>
      <c r="Q652" s="93"/>
      <c r="R652" s="93"/>
      <c r="S652" s="93"/>
      <c r="T652" s="94"/>
      <c r="U652" s="39"/>
      <c r="V652" s="39"/>
      <c r="W652" s="39"/>
      <c r="X652" s="39"/>
      <c r="Y652" s="39"/>
      <c r="Z652" s="39"/>
      <c r="AA652" s="39"/>
      <c r="AB652" s="39"/>
      <c r="AC652" s="39"/>
      <c r="AD652" s="39"/>
      <c r="AE652" s="39"/>
      <c r="AT652" s="18" t="s">
        <v>169</v>
      </c>
      <c r="AU652" s="18" t="s">
        <v>85</v>
      </c>
    </row>
    <row r="653" s="13" customFormat="1">
      <c r="A653" s="13"/>
      <c r="B653" s="248"/>
      <c r="C653" s="249"/>
      <c r="D653" s="243" t="s">
        <v>178</v>
      </c>
      <c r="E653" s="250" t="s">
        <v>1</v>
      </c>
      <c r="F653" s="251" t="s">
        <v>899</v>
      </c>
      <c r="G653" s="249"/>
      <c r="H653" s="252">
        <v>61.5</v>
      </c>
      <c r="I653" s="253"/>
      <c r="J653" s="249"/>
      <c r="K653" s="249"/>
      <c r="L653" s="254"/>
      <c r="M653" s="255"/>
      <c r="N653" s="256"/>
      <c r="O653" s="256"/>
      <c r="P653" s="256"/>
      <c r="Q653" s="256"/>
      <c r="R653" s="256"/>
      <c r="S653" s="256"/>
      <c r="T653" s="257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T653" s="258" t="s">
        <v>178</v>
      </c>
      <c r="AU653" s="258" t="s">
        <v>85</v>
      </c>
      <c r="AV653" s="13" t="s">
        <v>85</v>
      </c>
      <c r="AW653" s="13" t="s">
        <v>32</v>
      </c>
      <c r="AX653" s="13" t="s">
        <v>83</v>
      </c>
      <c r="AY653" s="258" t="s">
        <v>161</v>
      </c>
    </row>
    <row r="654" s="2" customFormat="1" ht="24.15" customHeight="1">
      <c r="A654" s="39"/>
      <c r="B654" s="40"/>
      <c r="C654" s="229" t="s">
        <v>900</v>
      </c>
      <c r="D654" s="229" t="s">
        <v>163</v>
      </c>
      <c r="E654" s="230" t="s">
        <v>901</v>
      </c>
      <c r="F654" s="231" t="s">
        <v>902</v>
      </c>
      <c r="G654" s="232" t="s">
        <v>166</v>
      </c>
      <c r="H654" s="233">
        <v>19.5</v>
      </c>
      <c r="I654" s="234"/>
      <c r="J654" s="235">
        <f>ROUND(I654*H654,2)</f>
        <v>0</v>
      </c>
      <c r="K654" s="236"/>
      <c r="L654" s="45"/>
      <c r="M654" s="237" t="s">
        <v>1</v>
      </c>
      <c r="N654" s="238" t="s">
        <v>43</v>
      </c>
      <c r="O654" s="93"/>
      <c r="P654" s="239">
        <f>O654*H654</f>
        <v>0</v>
      </c>
      <c r="Q654" s="239">
        <v>0</v>
      </c>
      <c r="R654" s="239">
        <f>Q654*H654</f>
        <v>0</v>
      </c>
      <c r="S654" s="239">
        <v>0.01584</v>
      </c>
      <c r="T654" s="240">
        <f>S654*H654</f>
        <v>0.30887999999999999</v>
      </c>
      <c r="U654" s="39"/>
      <c r="V654" s="39"/>
      <c r="W654" s="39"/>
      <c r="X654" s="39"/>
      <c r="Y654" s="39"/>
      <c r="Z654" s="39"/>
      <c r="AA654" s="39"/>
      <c r="AB654" s="39"/>
      <c r="AC654" s="39"/>
      <c r="AD654" s="39"/>
      <c r="AE654" s="39"/>
      <c r="AR654" s="241" t="s">
        <v>248</v>
      </c>
      <c r="AT654" s="241" t="s">
        <v>163</v>
      </c>
      <c r="AU654" s="241" t="s">
        <v>85</v>
      </c>
      <c r="AY654" s="18" t="s">
        <v>161</v>
      </c>
      <c r="BE654" s="242">
        <f>IF(N654="základní",J654,0)</f>
        <v>0</v>
      </c>
      <c r="BF654" s="242">
        <f>IF(N654="snížená",J654,0)</f>
        <v>0</v>
      </c>
      <c r="BG654" s="242">
        <f>IF(N654="zákl. přenesená",J654,0)</f>
        <v>0</v>
      </c>
      <c r="BH654" s="242">
        <f>IF(N654="sníž. přenesená",J654,0)</f>
        <v>0</v>
      </c>
      <c r="BI654" s="242">
        <f>IF(N654="nulová",J654,0)</f>
        <v>0</v>
      </c>
      <c r="BJ654" s="18" t="s">
        <v>167</v>
      </c>
      <c r="BK654" s="242">
        <f>ROUND(I654*H654,2)</f>
        <v>0</v>
      </c>
      <c r="BL654" s="18" t="s">
        <v>248</v>
      </c>
      <c r="BM654" s="241" t="s">
        <v>903</v>
      </c>
    </row>
    <row r="655" s="2" customFormat="1">
      <c r="A655" s="39"/>
      <c r="B655" s="40"/>
      <c r="C655" s="41"/>
      <c r="D655" s="243" t="s">
        <v>169</v>
      </c>
      <c r="E655" s="41"/>
      <c r="F655" s="244" t="s">
        <v>902</v>
      </c>
      <c r="G655" s="41"/>
      <c r="H655" s="41"/>
      <c r="I655" s="245"/>
      <c r="J655" s="41"/>
      <c r="K655" s="41"/>
      <c r="L655" s="45"/>
      <c r="M655" s="246"/>
      <c r="N655" s="247"/>
      <c r="O655" s="93"/>
      <c r="P655" s="93"/>
      <c r="Q655" s="93"/>
      <c r="R655" s="93"/>
      <c r="S655" s="93"/>
      <c r="T655" s="94"/>
      <c r="U655" s="39"/>
      <c r="V655" s="39"/>
      <c r="W655" s="39"/>
      <c r="X655" s="39"/>
      <c r="Y655" s="39"/>
      <c r="Z655" s="39"/>
      <c r="AA655" s="39"/>
      <c r="AB655" s="39"/>
      <c r="AC655" s="39"/>
      <c r="AD655" s="39"/>
      <c r="AE655" s="39"/>
      <c r="AT655" s="18" t="s">
        <v>169</v>
      </c>
      <c r="AU655" s="18" t="s">
        <v>85</v>
      </c>
    </row>
    <row r="656" s="13" customFormat="1">
      <c r="A656" s="13"/>
      <c r="B656" s="248"/>
      <c r="C656" s="249"/>
      <c r="D656" s="243" t="s">
        <v>178</v>
      </c>
      <c r="E656" s="250" t="s">
        <v>1</v>
      </c>
      <c r="F656" s="251" t="s">
        <v>904</v>
      </c>
      <c r="G656" s="249"/>
      <c r="H656" s="252">
        <v>19.5</v>
      </c>
      <c r="I656" s="253"/>
      <c r="J656" s="249"/>
      <c r="K656" s="249"/>
      <c r="L656" s="254"/>
      <c r="M656" s="255"/>
      <c r="N656" s="256"/>
      <c r="O656" s="256"/>
      <c r="P656" s="256"/>
      <c r="Q656" s="256"/>
      <c r="R656" s="256"/>
      <c r="S656" s="256"/>
      <c r="T656" s="257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T656" s="258" t="s">
        <v>178</v>
      </c>
      <c r="AU656" s="258" t="s">
        <v>85</v>
      </c>
      <c r="AV656" s="13" t="s">
        <v>85</v>
      </c>
      <c r="AW656" s="13" t="s">
        <v>32</v>
      </c>
      <c r="AX656" s="13" t="s">
        <v>83</v>
      </c>
      <c r="AY656" s="258" t="s">
        <v>161</v>
      </c>
    </row>
    <row r="657" s="2" customFormat="1" ht="24.15" customHeight="1">
      <c r="A657" s="39"/>
      <c r="B657" s="40"/>
      <c r="C657" s="229" t="s">
        <v>905</v>
      </c>
      <c r="D657" s="229" t="s">
        <v>163</v>
      </c>
      <c r="E657" s="230" t="s">
        <v>906</v>
      </c>
      <c r="F657" s="231" t="s">
        <v>907</v>
      </c>
      <c r="G657" s="232" t="s">
        <v>166</v>
      </c>
      <c r="H657" s="233">
        <v>11.08</v>
      </c>
      <c r="I657" s="234"/>
      <c r="J657" s="235">
        <f>ROUND(I657*H657,2)</f>
        <v>0</v>
      </c>
      <c r="K657" s="236"/>
      <c r="L657" s="45"/>
      <c r="M657" s="237" t="s">
        <v>1</v>
      </c>
      <c r="N657" s="238" t="s">
        <v>43</v>
      </c>
      <c r="O657" s="93"/>
      <c r="P657" s="239">
        <f>O657*H657</f>
        <v>0</v>
      </c>
      <c r="Q657" s="239">
        <v>0</v>
      </c>
      <c r="R657" s="239">
        <f>Q657*H657</f>
        <v>0</v>
      </c>
      <c r="S657" s="239">
        <v>0.01584</v>
      </c>
      <c r="T657" s="240">
        <f>S657*H657</f>
        <v>0.1755072</v>
      </c>
      <c r="U657" s="39"/>
      <c r="V657" s="39"/>
      <c r="W657" s="39"/>
      <c r="X657" s="39"/>
      <c r="Y657" s="39"/>
      <c r="Z657" s="39"/>
      <c r="AA657" s="39"/>
      <c r="AB657" s="39"/>
      <c r="AC657" s="39"/>
      <c r="AD657" s="39"/>
      <c r="AE657" s="39"/>
      <c r="AR657" s="241" t="s">
        <v>248</v>
      </c>
      <c r="AT657" s="241" t="s">
        <v>163</v>
      </c>
      <c r="AU657" s="241" t="s">
        <v>85</v>
      </c>
      <c r="AY657" s="18" t="s">
        <v>161</v>
      </c>
      <c r="BE657" s="242">
        <f>IF(N657="základní",J657,0)</f>
        <v>0</v>
      </c>
      <c r="BF657" s="242">
        <f>IF(N657="snížená",J657,0)</f>
        <v>0</v>
      </c>
      <c r="BG657" s="242">
        <f>IF(N657="zákl. přenesená",J657,0)</f>
        <v>0</v>
      </c>
      <c r="BH657" s="242">
        <f>IF(N657="sníž. přenesená",J657,0)</f>
        <v>0</v>
      </c>
      <c r="BI657" s="242">
        <f>IF(N657="nulová",J657,0)</f>
        <v>0</v>
      </c>
      <c r="BJ657" s="18" t="s">
        <v>167</v>
      </c>
      <c r="BK657" s="242">
        <f>ROUND(I657*H657,2)</f>
        <v>0</v>
      </c>
      <c r="BL657" s="18" t="s">
        <v>248</v>
      </c>
      <c r="BM657" s="241" t="s">
        <v>908</v>
      </c>
    </row>
    <row r="658" s="2" customFormat="1">
      <c r="A658" s="39"/>
      <c r="B658" s="40"/>
      <c r="C658" s="41"/>
      <c r="D658" s="243" t="s">
        <v>169</v>
      </c>
      <c r="E658" s="41"/>
      <c r="F658" s="244" t="s">
        <v>907</v>
      </c>
      <c r="G658" s="41"/>
      <c r="H658" s="41"/>
      <c r="I658" s="245"/>
      <c r="J658" s="41"/>
      <c r="K658" s="41"/>
      <c r="L658" s="45"/>
      <c r="M658" s="246"/>
      <c r="N658" s="247"/>
      <c r="O658" s="93"/>
      <c r="P658" s="93"/>
      <c r="Q658" s="93"/>
      <c r="R658" s="93"/>
      <c r="S658" s="93"/>
      <c r="T658" s="94"/>
      <c r="U658" s="39"/>
      <c r="V658" s="39"/>
      <c r="W658" s="39"/>
      <c r="X658" s="39"/>
      <c r="Y658" s="39"/>
      <c r="Z658" s="39"/>
      <c r="AA658" s="39"/>
      <c r="AB658" s="39"/>
      <c r="AC658" s="39"/>
      <c r="AD658" s="39"/>
      <c r="AE658" s="39"/>
      <c r="AT658" s="18" t="s">
        <v>169</v>
      </c>
      <c r="AU658" s="18" t="s">
        <v>85</v>
      </c>
    </row>
    <row r="659" s="13" customFormat="1">
      <c r="A659" s="13"/>
      <c r="B659" s="248"/>
      <c r="C659" s="249"/>
      <c r="D659" s="243" t="s">
        <v>178</v>
      </c>
      <c r="E659" s="250" t="s">
        <v>1</v>
      </c>
      <c r="F659" s="251" t="s">
        <v>909</v>
      </c>
      <c r="G659" s="249"/>
      <c r="H659" s="252">
        <v>11.08</v>
      </c>
      <c r="I659" s="253"/>
      <c r="J659" s="249"/>
      <c r="K659" s="249"/>
      <c r="L659" s="254"/>
      <c r="M659" s="255"/>
      <c r="N659" s="256"/>
      <c r="O659" s="256"/>
      <c r="P659" s="256"/>
      <c r="Q659" s="256"/>
      <c r="R659" s="256"/>
      <c r="S659" s="256"/>
      <c r="T659" s="257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T659" s="258" t="s">
        <v>178</v>
      </c>
      <c r="AU659" s="258" t="s">
        <v>85</v>
      </c>
      <c r="AV659" s="13" t="s">
        <v>85</v>
      </c>
      <c r="AW659" s="13" t="s">
        <v>32</v>
      </c>
      <c r="AX659" s="13" t="s">
        <v>83</v>
      </c>
      <c r="AY659" s="258" t="s">
        <v>161</v>
      </c>
    </row>
    <row r="660" s="2" customFormat="1" ht="24.15" customHeight="1">
      <c r="A660" s="39"/>
      <c r="B660" s="40"/>
      <c r="C660" s="229" t="s">
        <v>910</v>
      </c>
      <c r="D660" s="229" t="s">
        <v>163</v>
      </c>
      <c r="E660" s="230" t="s">
        <v>911</v>
      </c>
      <c r="F660" s="231" t="s">
        <v>912</v>
      </c>
      <c r="G660" s="232" t="s">
        <v>166</v>
      </c>
      <c r="H660" s="233">
        <v>8.1999999999999993</v>
      </c>
      <c r="I660" s="234"/>
      <c r="J660" s="235">
        <f>ROUND(I660*H660,2)</f>
        <v>0</v>
      </c>
      <c r="K660" s="236"/>
      <c r="L660" s="45"/>
      <c r="M660" s="237" t="s">
        <v>1</v>
      </c>
      <c r="N660" s="238" t="s">
        <v>43</v>
      </c>
      <c r="O660" s="93"/>
      <c r="P660" s="239">
        <f>O660*H660</f>
        <v>0</v>
      </c>
      <c r="Q660" s="239">
        <v>0</v>
      </c>
      <c r="R660" s="239">
        <f>Q660*H660</f>
        <v>0</v>
      </c>
      <c r="S660" s="239">
        <v>0.024750000000000001</v>
      </c>
      <c r="T660" s="240">
        <f>S660*H660</f>
        <v>0.20294999999999999</v>
      </c>
      <c r="U660" s="39"/>
      <c r="V660" s="39"/>
      <c r="W660" s="39"/>
      <c r="X660" s="39"/>
      <c r="Y660" s="39"/>
      <c r="Z660" s="39"/>
      <c r="AA660" s="39"/>
      <c r="AB660" s="39"/>
      <c r="AC660" s="39"/>
      <c r="AD660" s="39"/>
      <c r="AE660" s="39"/>
      <c r="AR660" s="241" t="s">
        <v>248</v>
      </c>
      <c r="AT660" s="241" t="s">
        <v>163</v>
      </c>
      <c r="AU660" s="241" t="s">
        <v>85</v>
      </c>
      <c r="AY660" s="18" t="s">
        <v>161</v>
      </c>
      <c r="BE660" s="242">
        <f>IF(N660="základní",J660,0)</f>
        <v>0</v>
      </c>
      <c r="BF660" s="242">
        <f>IF(N660="snížená",J660,0)</f>
        <v>0</v>
      </c>
      <c r="BG660" s="242">
        <f>IF(N660="zákl. přenesená",J660,0)</f>
        <v>0</v>
      </c>
      <c r="BH660" s="242">
        <f>IF(N660="sníž. přenesená",J660,0)</f>
        <v>0</v>
      </c>
      <c r="BI660" s="242">
        <f>IF(N660="nulová",J660,0)</f>
        <v>0</v>
      </c>
      <c r="BJ660" s="18" t="s">
        <v>167</v>
      </c>
      <c r="BK660" s="242">
        <f>ROUND(I660*H660,2)</f>
        <v>0</v>
      </c>
      <c r="BL660" s="18" t="s">
        <v>248</v>
      </c>
      <c r="BM660" s="241" t="s">
        <v>913</v>
      </c>
    </row>
    <row r="661" s="2" customFormat="1">
      <c r="A661" s="39"/>
      <c r="B661" s="40"/>
      <c r="C661" s="41"/>
      <c r="D661" s="243" t="s">
        <v>169</v>
      </c>
      <c r="E661" s="41"/>
      <c r="F661" s="244" t="s">
        <v>912</v>
      </c>
      <c r="G661" s="41"/>
      <c r="H661" s="41"/>
      <c r="I661" s="245"/>
      <c r="J661" s="41"/>
      <c r="K661" s="41"/>
      <c r="L661" s="45"/>
      <c r="M661" s="246"/>
      <c r="N661" s="247"/>
      <c r="O661" s="93"/>
      <c r="P661" s="93"/>
      <c r="Q661" s="93"/>
      <c r="R661" s="93"/>
      <c r="S661" s="93"/>
      <c r="T661" s="94"/>
      <c r="U661" s="39"/>
      <c r="V661" s="39"/>
      <c r="W661" s="39"/>
      <c r="X661" s="39"/>
      <c r="Y661" s="39"/>
      <c r="Z661" s="39"/>
      <c r="AA661" s="39"/>
      <c r="AB661" s="39"/>
      <c r="AC661" s="39"/>
      <c r="AD661" s="39"/>
      <c r="AE661" s="39"/>
      <c r="AT661" s="18" t="s">
        <v>169</v>
      </c>
      <c r="AU661" s="18" t="s">
        <v>85</v>
      </c>
    </row>
    <row r="662" s="2" customFormat="1" ht="24.15" customHeight="1">
      <c r="A662" s="39"/>
      <c r="B662" s="40"/>
      <c r="C662" s="229" t="s">
        <v>914</v>
      </c>
      <c r="D662" s="229" t="s">
        <v>163</v>
      </c>
      <c r="E662" s="230" t="s">
        <v>915</v>
      </c>
      <c r="F662" s="231" t="s">
        <v>916</v>
      </c>
      <c r="G662" s="232" t="s">
        <v>166</v>
      </c>
      <c r="H662" s="233">
        <v>90.079999999999998</v>
      </c>
      <c r="I662" s="234"/>
      <c r="J662" s="235">
        <f>ROUND(I662*H662,2)</f>
        <v>0</v>
      </c>
      <c r="K662" s="236"/>
      <c r="L662" s="45"/>
      <c r="M662" s="237" t="s">
        <v>1</v>
      </c>
      <c r="N662" s="238" t="s">
        <v>43</v>
      </c>
      <c r="O662" s="93"/>
      <c r="P662" s="239">
        <f>O662*H662</f>
        <v>0</v>
      </c>
      <c r="Q662" s="239">
        <v>0.017520000000000001</v>
      </c>
      <c r="R662" s="239">
        <f>Q662*H662</f>
        <v>1.5782016000000001</v>
      </c>
      <c r="S662" s="239">
        <v>0</v>
      </c>
      <c r="T662" s="240">
        <f>S662*H662</f>
        <v>0</v>
      </c>
      <c r="U662" s="39"/>
      <c r="V662" s="39"/>
      <c r="W662" s="39"/>
      <c r="X662" s="39"/>
      <c r="Y662" s="39"/>
      <c r="Z662" s="39"/>
      <c r="AA662" s="39"/>
      <c r="AB662" s="39"/>
      <c r="AC662" s="39"/>
      <c r="AD662" s="39"/>
      <c r="AE662" s="39"/>
      <c r="AR662" s="241" t="s">
        <v>248</v>
      </c>
      <c r="AT662" s="241" t="s">
        <v>163</v>
      </c>
      <c r="AU662" s="241" t="s">
        <v>85</v>
      </c>
      <c r="AY662" s="18" t="s">
        <v>161</v>
      </c>
      <c r="BE662" s="242">
        <f>IF(N662="základní",J662,0)</f>
        <v>0</v>
      </c>
      <c r="BF662" s="242">
        <f>IF(N662="snížená",J662,0)</f>
        <v>0</v>
      </c>
      <c r="BG662" s="242">
        <f>IF(N662="zákl. přenesená",J662,0)</f>
        <v>0</v>
      </c>
      <c r="BH662" s="242">
        <f>IF(N662="sníž. přenesená",J662,0)</f>
        <v>0</v>
      </c>
      <c r="BI662" s="242">
        <f>IF(N662="nulová",J662,0)</f>
        <v>0</v>
      </c>
      <c r="BJ662" s="18" t="s">
        <v>167</v>
      </c>
      <c r="BK662" s="242">
        <f>ROUND(I662*H662,2)</f>
        <v>0</v>
      </c>
      <c r="BL662" s="18" t="s">
        <v>248</v>
      </c>
      <c r="BM662" s="241" t="s">
        <v>917</v>
      </c>
    </row>
    <row r="663" s="2" customFormat="1">
      <c r="A663" s="39"/>
      <c r="B663" s="40"/>
      <c r="C663" s="41"/>
      <c r="D663" s="243" t="s">
        <v>169</v>
      </c>
      <c r="E663" s="41"/>
      <c r="F663" s="244" t="s">
        <v>916</v>
      </c>
      <c r="G663" s="41"/>
      <c r="H663" s="41"/>
      <c r="I663" s="245"/>
      <c r="J663" s="41"/>
      <c r="K663" s="41"/>
      <c r="L663" s="45"/>
      <c r="M663" s="246"/>
      <c r="N663" s="247"/>
      <c r="O663" s="93"/>
      <c r="P663" s="93"/>
      <c r="Q663" s="93"/>
      <c r="R663" s="93"/>
      <c r="S663" s="93"/>
      <c r="T663" s="94"/>
      <c r="U663" s="39"/>
      <c r="V663" s="39"/>
      <c r="W663" s="39"/>
      <c r="X663" s="39"/>
      <c r="Y663" s="39"/>
      <c r="Z663" s="39"/>
      <c r="AA663" s="39"/>
      <c r="AB663" s="39"/>
      <c r="AC663" s="39"/>
      <c r="AD663" s="39"/>
      <c r="AE663" s="39"/>
      <c r="AT663" s="18" t="s">
        <v>169</v>
      </c>
      <c r="AU663" s="18" t="s">
        <v>85</v>
      </c>
    </row>
    <row r="664" s="13" customFormat="1">
      <c r="A664" s="13"/>
      <c r="B664" s="248"/>
      <c r="C664" s="249"/>
      <c r="D664" s="243" t="s">
        <v>178</v>
      </c>
      <c r="E664" s="250" t="s">
        <v>1</v>
      </c>
      <c r="F664" s="251" t="s">
        <v>918</v>
      </c>
      <c r="G664" s="249"/>
      <c r="H664" s="252">
        <v>90.079999999999998</v>
      </c>
      <c r="I664" s="253"/>
      <c r="J664" s="249"/>
      <c r="K664" s="249"/>
      <c r="L664" s="254"/>
      <c r="M664" s="255"/>
      <c r="N664" s="256"/>
      <c r="O664" s="256"/>
      <c r="P664" s="256"/>
      <c r="Q664" s="256"/>
      <c r="R664" s="256"/>
      <c r="S664" s="256"/>
      <c r="T664" s="257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T664" s="258" t="s">
        <v>178</v>
      </c>
      <c r="AU664" s="258" t="s">
        <v>85</v>
      </c>
      <c r="AV664" s="13" t="s">
        <v>85</v>
      </c>
      <c r="AW664" s="13" t="s">
        <v>32</v>
      </c>
      <c r="AX664" s="13" t="s">
        <v>83</v>
      </c>
      <c r="AY664" s="258" t="s">
        <v>161</v>
      </c>
    </row>
    <row r="665" s="2" customFormat="1" ht="24.15" customHeight="1">
      <c r="A665" s="39"/>
      <c r="B665" s="40"/>
      <c r="C665" s="229" t="s">
        <v>919</v>
      </c>
      <c r="D665" s="229" t="s">
        <v>163</v>
      </c>
      <c r="E665" s="230" t="s">
        <v>920</v>
      </c>
      <c r="F665" s="231" t="s">
        <v>921</v>
      </c>
      <c r="G665" s="232" t="s">
        <v>166</v>
      </c>
      <c r="H665" s="233">
        <v>9.1999999999999993</v>
      </c>
      <c r="I665" s="234"/>
      <c r="J665" s="235">
        <f>ROUND(I665*H665,2)</f>
        <v>0</v>
      </c>
      <c r="K665" s="236"/>
      <c r="L665" s="45"/>
      <c r="M665" s="237" t="s">
        <v>1</v>
      </c>
      <c r="N665" s="238" t="s">
        <v>43</v>
      </c>
      <c r="O665" s="93"/>
      <c r="P665" s="239">
        <f>O665*H665</f>
        <v>0</v>
      </c>
      <c r="Q665" s="239">
        <v>0.02733</v>
      </c>
      <c r="R665" s="239">
        <f>Q665*H665</f>
        <v>0.25143599999999999</v>
      </c>
      <c r="S665" s="239">
        <v>0</v>
      </c>
      <c r="T665" s="240">
        <f>S665*H665</f>
        <v>0</v>
      </c>
      <c r="U665" s="39"/>
      <c r="V665" s="39"/>
      <c r="W665" s="39"/>
      <c r="X665" s="39"/>
      <c r="Y665" s="39"/>
      <c r="Z665" s="39"/>
      <c r="AA665" s="39"/>
      <c r="AB665" s="39"/>
      <c r="AC665" s="39"/>
      <c r="AD665" s="39"/>
      <c r="AE665" s="39"/>
      <c r="AR665" s="241" t="s">
        <v>248</v>
      </c>
      <c r="AT665" s="241" t="s">
        <v>163</v>
      </c>
      <c r="AU665" s="241" t="s">
        <v>85</v>
      </c>
      <c r="AY665" s="18" t="s">
        <v>161</v>
      </c>
      <c r="BE665" s="242">
        <f>IF(N665="základní",J665,0)</f>
        <v>0</v>
      </c>
      <c r="BF665" s="242">
        <f>IF(N665="snížená",J665,0)</f>
        <v>0</v>
      </c>
      <c r="BG665" s="242">
        <f>IF(N665="zákl. přenesená",J665,0)</f>
        <v>0</v>
      </c>
      <c r="BH665" s="242">
        <f>IF(N665="sníž. přenesená",J665,0)</f>
        <v>0</v>
      </c>
      <c r="BI665" s="242">
        <f>IF(N665="nulová",J665,0)</f>
        <v>0</v>
      </c>
      <c r="BJ665" s="18" t="s">
        <v>167</v>
      </c>
      <c r="BK665" s="242">
        <f>ROUND(I665*H665,2)</f>
        <v>0</v>
      </c>
      <c r="BL665" s="18" t="s">
        <v>248</v>
      </c>
      <c r="BM665" s="241" t="s">
        <v>922</v>
      </c>
    </row>
    <row r="666" s="2" customFormat="1">
      <c r="A666" s="39"/>
      <c r="B666" s="40"/>
      <c r="C666" s="41"/>
      <c r="D666" s="243" t="s">
        <v>169</v>
      </c>
      <c r="E666" s="41"/>
      <c r="F666" s="244" t="s">
        <v>921</v>
      </c>
      <c r="G666" s="41"/>
      <c r="H666" s="41"/>
      <c r="I666" s="245"/>
      <c r="J666" s="41"/>
      <c r="K666" s="41"/>
      <c r="L666" s="45"/>
      <c r="M666" s="246"/>
      <c r="N666" s="247"/>
      <c r="O666" s="93"/>
      <c r="P666" s="93"/>
      <c r="Q666" s="93"/>
      <c r="R666" s="93"/>
      <c r="S666" s="93"/>
      <c r="T666" s="94"/>
      <c r="U666" s="39"/>
      <c r="V666" s="39"/>
      <c r="W666" s="39"/>
      <c r="X666" s="39"/>
      <c r="Y666" s="39"/>
      <c r="Z666" s="39"/>
      <c r="AA666" s="39"/>
      <c r="AB666" s="39"/>
      <c r="AC666" s="39"/>
      <c r="AD666" s="39"/>
      <c r="AE666" s="39"/>
      <c r="AT666" s="18" t="s">
        <v>169</v>
      </c>
      <c r="AU666" s="18" t="s">
        <v>85</v>
      </c>
    </row>
    <row r="667" s="2" customFormat="1" ht="24.15" customHeight="1">
      <c r="A667" s="39"/>
      <c r="B667" s="40"/>
      <c r="C667" s="229" t="s">
        <v>923</v>
      </c>
      <c r="D667" s="229" t="s">
        <v>163</v>
      </c>
      <c r="E667" s="230" t="s">
        <v>924</v>
      </c>
      <c r="F667" s="231" t="s">
        <v>925</v>
      </c>
      <c r="G667" s="232" t="s">
        <v>260</v>
      </c>
      <c r="H667" s="233">
        <v>68.558000000000007</v>
      </c>
      <c r="I667" s="234"/>
      <c r="J667" s="235">
        <f>ROUND(I667*H667,2)</f>
        <v>0</v>
      </c>
      <c r="K667" s="236"/>
      <c r="L667" s="45"/>
      <c r="M667" s="237" t="s">
        <v>1</v>
      </c>
      <c r="N667" s="238" t="s">
        <v>43</v>
      </c>
      <c r="O667" s="93"/>
      <c r="P667" s="239">
        <f>O667*H667</f>
        <v>0</v>
      </c>
      <c r="Q667" s="239">
        <v>0</v>
      </c>
      <c r="R667" s="239">
        <f>Q667*H667</f>
        <v>0</v>
      </c>
      <c r="S667" s="239">
        <v>0</v>
      </c>
      <c r="T667" s="240">
        <f>S667*H667</f>
        <v>0</v>
      </c>
      <c r="U667" s="39"/>
      <c r="V667" s="39"/>
      <c r="W667" s="39"/>
      <c r="X667" s="39"/>
      <c r="Y667" s="39"/>
      <c r="Z667" s="39"/>
      <c r="AA667" s="39"/>
      <c r="AB667" s="39"/>
      <c r="AC667" s="39"/>
      <c r="AD667" s="39"/>
      <c r="AE667" s="39"/>
      <c r="AR667" s="241" t="s">
        <v>248</v>
      </c>
      <c r="AT667" s="241" t="s">
        <v>163</v>
      </c>
      <c r="AU667" s="241" t="s">
        <v>85</v>
      </c>
      <c r="AY667" s="18" t="s">
        <v>161</v>
      </c>
      <c r="BE667" s="242">
        <f>IF(N667="základní",J667,0)</f>
        <v>0</v>
      </c>
      <c r="BF667" s="242">
        <f>IF(N667="snížená",J667,0)</f>
        <v>0</v>
      </c>
      <c r="BG667" s="242">
        <f>IF(N667="zákl. přenesená",J667,0)</f>
        <v>0</v>
      </c>
      <c r="BH667" s="242">
        <f>IF(N667="sníž. přenesená",J667,0)</f>
        <v>0</v>
      </c>
      <c r="BI667" s="242">
        <f>IF(N667="nulová",J667,0)</f>
        <v>0</v>
      </c>
      <c r="BJ667" s="18" t="s">
        <v>167</v>
      </c>
      <c r="BK667" s="242">
        <f>ROUND(I667*H667,2)</f>
        <v>0</v>
      </c>
      <c r="BL667" s="18" t="s">
        <v>248</v>
      </c>
      <c r="BM667" s="241" t="s">
        <v>926</v>
      </c>
    </row>
    <row r="668" s="2" customFormat="1">
      <c r="A668" s="39"/>
      <c r="B668" s="40"/>
      <c r="C668" s="41"/>
      <c r="D668" s="243" t="s">
        <v>169</v>
      </c>
      <c r="E668" s="41"/>
      <c r="F668" s="244" t="s">
        <v>925</v>
      </c>
      <c r="G668" s="41"/>
      <c r="H668" s="41"/>
      <c r="I668" s="245"/>
      <c r="J668" s="41"/>
      <c r="K668" s="41"/>
      <c r="L668" s="45"/>
      <c r="M668" s="246"/>
      <c r="N668" s="247"/>
      <c r="O668" s="93"/>
      <c r="P668" s="93"/>
      <c r="Q668" s="93"/>
      <c r="R668" s="93"/>
      <c r="S668" s="93"/>
      <c r="T668" s="94"/>
      <c r="U668" s="39"/>
      <c r="V668" s="39"/>
      <c r="W668" s="39"/>
      <c r="X668" s="39"/>
      <c r="Y668" s="39"/>
      <c r="Z668" s="39"/>
      <c r="AA668" s="39"/>
      <c r="AB668" s="39"/>
      <c r="AC668" s="39"/>
      <c r="AD668" s="39"/>
      <c r="AE668" s="39"/>
      <c r="AT668" s="18" t="s">
        <v>169</v>
      </c>
      <c r="AU668" s="18" t="s">
        <v>85</v>
      </c>
    </row>
    <row r="669" s="13" customFormat="1">
      <c r="A669" s="13"/>
      <c r="B669" s="248"/>
      <c r="C669" s="249"/>
      <c r="D669" s="243" t="s">
        <v>178</v>
      </c>
      <c r="E669" s="250" t="s">
        <v>1</v>
      </c>
      <c r="F669" s="251" t="s">
        <v>927</v>
      </c>
      <c r="G669" s="249"/>
      <c r="H669" s="252">
        <v>49.167999999999999</v>
      </c>
      <c r="I669" s="253"/>
      <c r="J669" s="249"/>
      <c r="K669" s="249"/>
      <c r="L669" s="254"/>
      <c r="M669" s="255"/>
      <c r="N669" s="256"/>
      <c r="O669" s="256"/>
      <c r="P669" s="256"/>
      <c r="Q669" s="256"/>
      <c r="R669" s="256"/>
      <c r="S669" s="256"/>
      <c r="T669" s="257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T669" s="258" t="s">
        <v>178</v>
      </c>
      <c r="AU669" s="258" t="s">
        <v>85</v>
      </c>
      <c r="AV669" s="13" t="s">
        <v>85</v>
      </c>
      <c r="AW669" s="13" t="s">
        <v>32</v>
      </c>
      <c r="AX669" s="13" t="s">
        <v>76</v>
      </c>
      <c r="AY669" s="258" t="s">
        <v>161</v>
      </c>
    </row>
    <row r="670" s="13" customFormat="1">
      <c r="A670" s="13"/>
      <c r="B670" s="248"/>
      <c r="C670" s="249"/>
      <c r="D670" s="243" t="s">
        <v>178</v>
      </c>
      <c r="E670" s="250" t="s">
        <v>1</v>
      </c>
      <c r="F670" s="251" t="s">
        <v>928</v>
      </c>
      <c r="G670" s="249"/>
      <c r="H670" s="252">
        <v>19.390000000000001</v>
      </c>
      <c r="I670" s="253"/>
      <c r="J670" s="249"/>
      <c r="K670" s="249"/>
      <c r="L670" s="254"/>
      <c r="M670" s="255"/>
      <c r="N670" s="256"/>
      <c r="O670" s="256"/>
      <c r="P670" s="256"/>
      <c r="Q670" s="256"/>
      <c r="R670" s="256"/>
      <c r="S670" s="256"/>
      <c r="T670" s="257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258" t="s">
        <v>178</v>
      </c>
      <c r="AU670" s="258" t="s">
        <v>85</v>
      </c>
      <c r="AV670" s="13" t="s">
        <v>85</v>
      </c>
      <c r="AW670" s="13" t="s">
        <v>32</v>
      </c>
      <c r="AX670" s="13" t="s">
        <v>76</v>
      </c>
      <c r="AY670" s="258" t="s">
        <v>161</v>
      </c>
    </row>
    <row r="671" s="15" customFormat="1">
      <c r="A671" s="15"/>
      <c r="B671" s="270"/>
      <c r="C671" s="271"/>
      <c r="D671" s="243" t="s">
        <v>178</v>
      </c>
      <c r="E671" s="272" t="s">
        <v>1</v>
      </c>
      <c r="F671" s="273" t="s">
        <v>183</v>
      </c>
      <c r="G671" s="271"/>
      <c r="H671" s="274">
        <v>68.557999999999993</v>
      </c>
      <c r="I671" s="275"/>
      <c r="J671" s="271"/>
      <c r="K671" s="271"/>
      <c r="L671" s="276"/>
      <c r="M671" s="277"/>
      <c r="N671" s="278"/>
      <c r="O671" s="278"/>
      <c r="P671" s="278"/>
      <c r="Q671" s="278"/>
      <c r="R671" s="278"/>
      <c r="S671" s="278"/>
      <c r="T671" s="279"/>
      <c r="U671" s="15"/>
      <c r="V671" s="15"/>
      <c r="W671" s="15"/>
      <c r="X671" s="15"/>
      <c r="Y671" s="15"/>
      <c r="Z671" s="15"/>
      <c r="AA671" s="15"/>
      <c r="AB671" s="15"/>
      <c r="AC671" s="15"/>
      <c r="AD671" s="15"/>
      <c r="AE671" s="15"/>
      <c r="AT671" s="280" t="s">
        <v>178</v>
      </c>
      <c r="AU671" s="280" t="s">
        <v>85</v>
      </c>
      <c r="AV671" s="15" t="s">
        <v>167</v>
      </c>
      <c r="AW671" s="15" t="s">
        <v>32</v>
      </c>
      <c r="AX671" s="15" t="s">
        <v>83</v>
      </c>
      <c r="AY671" s="280" t="s">
        <v>161</v>
      </c>
    </row>
    <row r="672" s="2" customFormat="1" ht="24.15" customHeight="1">
      <c r="A672" s="39"/>
      <c r="B672" s="40"/>
      <c r="C672" s="281" t="s">
        <v>929</v>
      </c>
      <c r="D672" s="281" t="s">
        <v>227</v>
      </c>
      <c r="E672" s="282" t="s">
        <v>930</v>
      </c>
      <c r="F672" s="283" t="s">
        <v>931</v>
      </c>
      <c r="G672" s="284" t="s">
        <v>260</v>
      </c>
      <c r="H672" s="285">
        <v>75.414000000000001</v>
      </c>
      <c r="I672" s="286"/>
      <c r="J672" s="287">
        <f>ROUND(I672*H672,2)</f>
        <v>0</v>
      </c>
      <c r="K672" s="288"/>
      <c r="L672" s="289"/>
      <c r="M672" s="290" t="s">
        <v>1</v>
      </c>
      <c r="N672" s="291" t="s">
        <v>43</v>
      </c>
      <c r="O672" s="93"/>
      <c r="P672" s="239">
        <f>O672*H672</f>
        <v>0</v>
      </c>
      <c r="Q672" s="239">
        <v>0.0093100000000000006</v>
      </c>
      <c r="R672" s="239">
        <f>Q672*H672</f>
        <v>0.7021043400000001</v>
      </c>
      <c r="S672" s="239">
        <v>0</v>
      </c>
      <c r="T672" s="240">
        <f>S672*H672</f>
        <v>0</v>
      </c>
      <c r="U672" s="39"/>
      <c r="V672" s="39"/>
      <c r="W672" s="39"/>
      <c r="X672" s="39"/>
      <c r="Y672" s="39"/>
      <c r="Z672" s="39"/>
      <c r="AA672" s="39"/>
      <c r="AB672" s="39"/>
      <c r="AC672" s="39"/>
      <c r="AD672" s="39"/>
      <c r="AE672" s="39"/>
      <c r="AR672" s="241" t="s">
        <v>328</v>
      </c>
      <c r="AT672" s="241" t="s">
        <v>227</v>
      </c>
      <c r="AU672" s="241" t="s">
        <v>85</v>
      </c>
      <c r="AY672" s="18" t="s">
        <v>161</v>
      </c>
      <c r="BE672" s="242">
        <f>IF(N672="základní",J672,0)</f>
        <v>0</v>
      </c>
      <c r="BF672" s="242">
        <f>IF(N672="snížená",J672,0)</f>
        <v>0</v>
      </c>
      <c r="BG672" s="242">
        <f>IF(N672="zákl. přenesená",J672,0)</f>
        <v>0</v>
      </c>
      <c r="BH672" s="242">
        <f>IF(N672="sníž. přenesená",J672,0)</f>
        <v>0</v>
      </c>
      <c r="BI672" s="242">
        <f>IF(N672="nulová",J672,0)</f>
        <v>0</v>
      </c>
      <c r="BJ672" s="18" t="s">
        <v>167</v>
      </c>
      <c r="BK672" s="242">
        <f>ROUND(I672*H672,2)</f>
        <v>0</v>
      </c>
      <c r="BL672" s="18" t="s">
        <v>248</v>
      </c>
      <c r="BM672" s="241" t="s">
        <v>932</v>
      </c>
    </row>
    <row r="673" s="2" customFormat="1">
      <c r="A673" s="39"/>
      <c r="B673" s="40"/>
      <c r="C673" s="41"/>
      <c r="D673" s="243" t="s">
        <v>169</v>
      </c>
      <c r="E673" s="41"/>
      <c r="F673" s="244" t="s">
        <v>931</v>
      </c>
      <c r="G673" s="41"/>
      <c r="H673" s="41"/>
      <c r="I673" s="245"/>
      <c r="J673" s="41"/>
      <c r="K673" s="41"/>
      <c r="L673" s="45"/>
      <c r="M673" s="246"/>
      <c r="N673" s="247"/>
      <c r="O673" s="93"/>
      <c r="P673" s="93"/>
      <c r="Q673" s="93"/>
      <c r="R673" s="93"/>
      <c r="S673" s="93"/>
      <c r="T673" s="94"/>
      <c r="U673" s="39"/>
      <c r="V673" s="39"/>
      <c r="W673" s="39"/>
      <c r="X673" s="39"/>
      <c r="Y673" s="39"/>
      <c r="Z673" s="39"/>
      <c r="AA673" s="39"/>
      <c r="AB673" s="39"/>
      <c r="AC673" s="39"/>
      <c r="AD673" s="39"/>
      <c r="AE673" s="39"/>
      <c r="AT673" s="18" t="s">
        <v>169</v>
      </c>
      <c r="AU673" s="18" t="s">
        <v>85</v>
      </c>
    </row>
    <row r="674" s="13" customFormat="1">
      <c r="A674" s="13"/>
      <c r="B674" s="248"/>
      <c r="C674" s="249"/>
      <c r="D674" s="243" t="s">
        <v>178</v>
      </c>
      <c r="E674" s="250" t="s">
        <v>1</v>
      </c>
      <c r="F674" s="251" t="s">
        <v>933</v>
      </c>
      <c r="G674" s="249"/>
      <c r="H674" s="252">
        <v>75.414000000000001</v>
      </c>
      <c r="I674" s="253"/>
      <c r="J674" s="249"/>
      <c r="K674" s="249"/>
      <c r="L674" s="254"/>
      <c r="M674" s="255"/>
      <c r="N674" s="256"/>
      <c r="O674" s="256"/>
      <c r="P674" s="256"/>
      <c r="Q674" s="256"/>
      <c r="R674" s="256"/>
      <c r="S674" s="256"/>
      <c r="T674" s="257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258" t="s">
        <v>178</v>
      </c>
      <c r="AU674" s="258" t="s">
        <v>85</v>
      </c>
      <c r="AV674" s="13" t="s">
        <v>85</v>
      </c>
      <c r="AW674" s="13" t="s">
        <v>32</v>
      </c>
      <c r="AX674" s="13" t="s">
        <v>83</v>
      </c>
      <c r="AY674" s="258" t="s">
        <v>161</v>
      </c>
    </row>
    <row r="675" s="2" customFormat="1" ht="33" customHeight="1">
      <c r="A675" s="39"/>
      <c r="B675" s="40"/>
      <c r="C675" s="229" t="s">
        <v>934</v>
      </c>
      <c r="D675" s="229" t="s">
        <v>163</v>
      </c>
      <c r="E675" s="230" t="s">
        <v>935</v>
      </c>
      <c r="F675" s="231" t="s">
        <v>936</v>
      </c>
      <c r="G675" s="232" t="s">
        <v>260</v>
      </c>
      <c r="H675" s="233">
        <v>214.61600000000001</v>
      </c>
      <c r="I675" s="234"/>
      <c r="J675" s="235">
        <f>ROUND(I675*H675,2)</f>
        <v>0</v>
      </c>
      <c r="K675" s="236"/>
      <c r="L675" s="45"/>
      <c r="M675" s="237" t="s">
        <v>1</v>
      </c>
      <c r="N675" s="238" t="s">
        <v>43</v>
      </c>
      <c r="O675" s="93"/>
      <c r="P675" s="239">
        <f>O675*H675</f>
        <v>0</v>
      </c>
      <c r="Q675" s="239">
        <v>0</v>
      </c>
      <c r="R675" s="239">
        <f>Q675*H675</f>
        <v>0</v>
      </c>
      <c r="S675" s="239">
        <v>0</v>
      </c>
      <c r="T675" s="240">
        <f>S675*H675</f>
        <v>0</v>
      </c>
      <c r="U675" s="39"/>
      <c r="V675" s="39"/>
      <c r="W675" s="39"/>
      <c r="X675" s="39"/>
      <c r="Y675" s="39"/>
      <c r="Z675" s="39"/>
      <c r="AA675" s="39"/>
      <c r="AB675" s="39"/>
      <c r="AC675" s="39"/>
      <c r="AD675" s="39"/>
      <c r="AE675" s="39"/>
      <c r="AR675" s="241" t="s">
        <v>248</v>
      </c>
      <c r="AT675" s="241" t="s">
        <v>163</v>
      </c>
      <c r="AU675" s="241" t="s">
        <v>85</v>
      </c>
      <c r="AY675" s="18" t="s">
        <v>161</v>
      </c>
      <c r="BE675" s="242">
        <f>IF(N675="základní",J675,0)</f>
        <v>0</v>
      </c>
      <c r="BF675" s="242">
        <f>IF(N675="snížená",J675,0)</f>
        <v>0</v>
      </c>
      <c r="BG675" s="242">
        <f>IF(N675="zákl. přenesená",J675,0)</f>
        <v>0</v>
      </c>
      <c r="BH675" s="242">
        <f>IF(N675="sníž. přenesená",J675,0)</f>
        <v>0</v>
      </c>
      <c r="BI675" s="242">
        <f>IF(N675="nulová",J675,0)</f>
        <v>0</v>
      </c>
      <c r="BJ675" s="18" t="s">
        <v>167</v>
      </c>
      <c r="BK675" s="242">
        <f>ROUND(I675*H675,2)</f>
        <v>0</v>
      </c>
      <c r="BL675" s="18" t="s">
        <v>248</v>
      </c>
      <c r="BM675" s="241" t="s">
        <v>937</v>
      </c>
    </row>
    <row r="676" s="2" customFormat="1">
      <c r="A676" s="39"/>
      <c r="B676" s="40"/>
      <c r="C676" s="41"/>
      <c r="D676" s="243" t="s">
        <v>169</v>
      </c>
      <c r="E676" s="41"/>
      <c r="F676" s="244" t="s">
        <v>936</v>
      </c>
      <c r="G676" s="41"/>
      <c r="H676" s="41"/>
      <c r="I676" s="245"/>
      <c r="J676" s="41"/>
      <c r="K676" s="41"/>
      <c r="L676" s="45"/>
      <c r="M676" s="246"/>
      <c r="N676" s="247"/>
      <c r="O676" s="93"/>
      <c r="P676" s="93"/>
      <c r="Q676" s="93"/>
      <c r="R676" s="93"/>
      <c r="S676" s="93"/>
      <c r="T676" s="94"/>
      <c r="U676" s="39"/>
      <c r="V676" s="39"/>
      <c r="W676" s="39"/>
      <c r="X676" s="39"/>
      <c r="Y676" s="39"/>
      <c r="Z676" s="39"/>
      <c r="AA676" s="39"/>
      <c r="AB676" s="39"/>
      <c r="AC676" s="39"/>
      <c r="AD676" s="39"/>
      <c r="AE676" s="39"/>
      <c r="AT676" s="18" t="s">
        <v>169</v>
      </c>
      <c r="AU676" s="18" t="s">
        <v>85</v>
      </c>
    </row>
    <row r="677" s="13" customFormat="1">
      <c r="A677" s="13"/>
      <c r="B677" s="248"/>
      <c r="C677" s="249"/>
      <c r="D677" s="243" t="s">
        <v>178</v>
      </c>
      <c r="E677" s="250" t="s">
        <v>1</v>
      </c>
      <c r="F677" s="251" t="s">
        <v>938</v>
      </c>
      <c r="G677" s="249"/>
      <c r="H677" s="252">
        <v>103.116</v>
      </c>
      <c r="I677" s="253"/>
      <c r="J677" s="249"/>
      <c r="K677" s="249"/>
      <c r="L677" s="254"/>
      <c r="M677" s="255"/>
      <c r="N677" s="256"/>
      <c r="O677" s="256"/>
      <c r="P677" s="256"/>
      <c r="Q677" s="256"/>
      <c r="R677" s="256"/>
      <c r="S677" s="256"/>
      <c r="T677" s="257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T677" s="258" t="s">
        <v>178</v>
      </c>
      <c r="AU677" s="258" t="s">
        <v>85</v>
      </c>
      <c r="AV677" s="13" t="s">
        <v>85</v>
      </c>
      <c r="AW677" s="13" t="s">
        <v>32</v>
      </c>
      <c r="AX677" s="13" t="s">
        <v>76</v>
      </c>
      <c r="AY677" s="258" t="s">
        <v>161</v>
      </c>
    </row>
    <row r="678" s="13" customFormat="1">
      <c r="A678" s="13"/>
      <c r="B678" s="248"/>
      <c r="C678" s="249"/>
      <c r="D678" s="243" t="s">
        <v>178</v>
      </c>
      <c r="E678" s="250" t="s">
        <v>1</v>
      </c>
      <c r="F678" s="251" t="s">
        <v>939</v>
      </c>
      <c r="G678" s="249"/>
      <c r="H678" s="252">
        <v>46.826999999999998</v>
      </c>
      <c r="I678" s="253"/>
      <c r="J678" s="249"/>
      <c r="K678" s="249"/>
      <c r="L678" s="254"/>
      <c r="M678" s="255"/>
      <c r="N678" s="256"/>
      <c r="O678" s="256"/>
      <c r="P678" s="256"/>
      <c r="Q678" s="256"/>
      <c r="R678" s="256"/>
      <c r="S678" s="256"/>
      <c r="T678" s="257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T678" s="258" t="s">
        <v>178</v>
      </c>
      <c r="AU678" s="258" t="s">
        <v>85</v>
      </c>
      <c r="AV678" s="13" t="s">
        <v>85</v>
      </c>
      <c r="AW678" s="13" t="s">
        <v>32</v>
      </c>
      <c r="AX678" s="13" t="s">
        <v>76</v>
      </c>
      <c r="AY678" s="258" t="s">
        <v>161</v>
      </c>
    </row>
    <row r="679" s="13" customFormat="1">
      <c r="A679" s="13"/>
      <c r="B679" s="248"/>
      <c r="C679" s="249"/>
      <c r="D679" s="243" t="s">
        <v>178</v>
      </c>
      <c r="E679" s="250" t="s">
        <v>1</v>
      </c>
      <c r="F679" s="251" t="s">
        <v>940</v>
      </c>
      <c r="G679" s="249"/>
      <c r="H679" s="252">
        <v>64.673000000000002</v>
      </c>
      <c r="I679" s="253"/>
      <c r="J679" s="249"/>
      <c r="K679" s="249"/>
      <c r="L679" s="254"/>
      <c r="M679" s="255"/>
      <c r="N679" s="256"/>
      <c r="O679" s="256"/>
      <c r="P679" s="256"/>
      <c r="Q679" s="256"/>
      <c r="R679" s="256"/>
      <c r="S679" s="256"/>
      <c r="T679" s="257"/>
      <c r="U679" s="13"/>
      <c r="V679" s="13"/>
      <c r="W679" s="13"/>
      <c r="X679" s="13"/>
      <c r="Y679" s="13"/>
      <c r="Z679" s="13"/>
      <c r="AA679" s="13"/>
      <c r="AB679" s="13"/>
      <c r="AC679" s="13"/>
      <c r="AD679" s="13"/>
      <c r="AE679" s="13"/>
      <c r="AT679" s="258" t="s">
        <v>178</v>
      </c>
      <c r="AU679" s="258" t="s">
        <v>85</v>
      </c>
      <c r="AV679" s="13" t="s">
        <v>85</v>
      </c>
      <c r="AW679" s="13" t="s">
        <v>32</v>
      </c>
      <c r="AX679" s="13" t="s">
        <v>76</v>
      </c>
      <c r="AY679" s="258" t="s">
        <v>161</v>
      </c>
    </row>
    <row r="680" s="15" customFormat="1">
      <c r="A680" s="15"/>
      <c r="B680" s="270"/>
      <c r="C680" s="271"/>
      <c r="D680" s="243" t="s">
        <v>178</v>
      </c>
      <c r="E680" s="272" t="s">
        <v>1</v>
      </c>
      <c r="F680" s="273" t="s">
        <v>183</v>
      </c>
      <c r="G680" s="271"/>
      <c r="H680" s="274">
        <v>214.61599999999999</v>
      </c>
      <c r="I680" s="275"/>
      <c r="J680" s="271"/>
      <c r="K680" s="271"/>
      <c r="L680" s="276"/>
      <c r="M680" s="277"/>
      <c r="N680" s="278"/>
      <c r="O680" s="278"/>
      <c r="P680" s="278"/>
      <c r="Q680" s="278"/>
      <c r="R680" s="278"/>
      <c r="S680" s="278"/>
      <c r="T680" s="279"/>
      <c r="U680" s="15"/>
      <c r="V680" s="15"/>
      <c r="W680" s="15"/>
      <c r="X680" s="15"/>
      <c r="Y680" s="15"/>
      <c r="Z680" s="15"/>
      <c r="AA680" s="15"/>
      <c r="AB680" s="15"/>
      <c r="AC680" s="15"/>
      <c r="AD680" s="15"/>
      <c r="AE680" s="15"/>
      <c r="AT680" s="280" t="s">
        <v>178</v>
      </c>
      <c r="AU680" s="280" t="s">
        <v>85</v>
      </c>
      <c r="AV680" s="15" t="s">
        <v>167</v>
      </c>
      <c r="AW680" s="15" t="s">
        <v>32</v>
      </c>
      <c r="AX680" s="15" t="s">
        <v>83</v>
      </c>
      <c r="AY680" s="280" t="s">
        <v>161</v>
      </c>
    </row>
    <row r="681" s="2" customFormat="1" ht="24.15" customHeight="1">
      <c r="A681" s="39"/>
      <c r="B681" s="40"/>
      <c r="C681" s="281" t="s">
        <v>941</v>
      </c>
      <c r="D681" s="281" t="s">
        <v>227</v>
      </c>
      <c r="E681" s="282" t="s">
        <v>942</v>
      </c>
      <c r="F681" s="283" t="s">
        <v>943</v>
      </c>
      <c r="G681" s="284" t="s">
        <v>176</v>
      </c>
      <c r="H681" s="285">
        <v>2.266</v>
      </c>
      <c r="I681" s="286"/>
      <c r="J681" s="287">
        <f>ROUND(I681*H681,2)</f>
        <v>0</v>
      </c>
      <c r="K681" s="288"/>
      <c r="L681" s="289"/>
      <c r="M681" s="290" t="s">
        <v>1</v>
      </c>
      <c r="N681" s="291" t="s">
        <v>43</v>
      </c>
      <c r="O681" s="93"/>
      <c r="P681" s="239">
        <f>O681*H681</f>
        <v>0</v>
      </c>
      <c r="Q681" s="239">
        <v>0.55000000000000004</v>
      </c>
      <c r="R681" s="239">
        <f>Q681*H681</f>
        <v>1.2463000000000002</v>
      </c>
      <c r="S681" s="239">
        <v>0</v>
      </c>
      <c r="T681" s="240">
        <f>S681*H681</f>
        <v>0</v>
      </c>
      <c r="U681" s="39"/>
      <c r="V681" s="39"/>
      <c r="W681" s="39"/>
      <c r="X681" s="39"/>
      <c r="Y681" s="39"/>
      <c r="Z681" s="39"/>
      <c r="AA681" s="39"/>
      <c r="AB681" s="39"/>
      <c r="AC681" s="39"/>
      <c r="AD681" s="39"/>
      <c r="AE681" s="39"/>
      <c r="AR681" s="241" t="s">
        <v>328</v>
      </c>
      <c r="AT681" s="241" t="s">
        <v>227</v>
      </c>
      <c r="AU681" s="241" t="s">
        <v>85</v>
      </c>
      <c r="AY681" s="18" t="s">
        <v>161</v>
      </c>
      <c r="BE681" s="242">
        <f>IF(N681="základní",J681,0)</f>
        <v>0</v>
      </c>
      <c r="BF681" s="242">
        <f>IF(N681="snížená",J681,0)</f>
        <v>0</v>
      </c>
      <c r="BG681" s="242">
        <f>IF(N681="zákl. přenesená",J681,0)</f>
        <v>0</v>
      </c>
      <c r="BH681" s="242">
        <f>IF(N681="sníž. přenesená",J681,0)</f>
        <v>0</v>
      </c>
      <c r="BI681" s="242">
        <f>IF(N681="nulová",J681,0)</f>
        <v>0</v>
      </c>
      <c r="BJ681" s="18" t="s">
        <v>167</v>
      </c>
      <c r="BK681" s="242">
        <f>ROUND(I681*H681,2)</f>
        <v>0</v>
      </c>
      <c r="BL681" s="18" t="s">
        <v>248</v>
      </c>
      <c r="BM681" s="241" t="s">
        <v>944</v>
      </c>
    </row>
    <row r="682" s="2" customFormat="1">
      <c r="A682" s="39"/>
      <c r="B682" s="40"/>
      <c r="C682" s="41"/>
      <c r="D682" s="243" t="s">
        <v>169</v>
      </c>
      <c r="E682" s="41"/>
      <c r="F682" s="244" t="s">
        <v>943</v>
      </c>
      <c r="G682" s="41"/>
      <c r="H682" s="41"/>
      <c r="I682" s="245"/>
      <c r="J682" s="41"/>
      <c r="K682" s="41"/>
      <c r="L682" s="45"/>
      <c r="M682" s="246"/>
      <c r="N682" s="247"/>
      <c r="O682" s="93"/>
      <c r="P682" s="93"/>
      <c r="Q682" s="93"/>
      <c r="R682" s="93"/>
      <c r="S682" s="93"/>
      <c r="T682" s="94"/>
      <c r="U682" s="39"/>
      <c r="V682" s="39"/>
      <c r="W682" s="39"/>
      <c r="X682" s="39"/>
      <c r="Y682" s="39"/>
      <c r="Z682" s="39"/>
      <c r="AA682" s="39"/>
      <c r="AB682" s="39"/>
      <c r="AC682" s="39"/>
      <c r="AD682" s="39"/>
      <c r="AE682" s="39"/>
      <c r="AT682" s="18" t="s">
        <v>169</v>
      </c>
      <c r="AU682" s="18" t="s">
        <v>85</v>
      </c>
    </row>
    <row r="683" s="13" customFormat="1">
      <c r="A683" s="13"/>
      <c r="B683" s="248"/>
      <c r="C683" s="249"/>
      <c r="D683" s="243" t="s">
        <v>178</v>
      </c>
      <c r="E683" s="250" t="s">
        <v>1</v>
      </c>
      <c r="F683" s="251" t="s">
        <v>945</v>
      </c>
      <c r="G683" s="249"/>
      <c r="H683" s="252">
        <v>2.266</v>
      </c>
      <c r="I683" s="253"/>
      <c r="J683" s="249"/>
      <c r="K683" s="249"/>
      <c r="L683" s="254"/>
      <c r="M683" s="255"/>
      <c r="N683" s="256"/>
      <c r="O683" s="256"/>
      <c r="P683" s="256"/>
      <c r="Q683" s="256"/>
      <c r="R683" s="256"/>
      <c r="S683" s="256"/>
      <c r="T683" s="257"/>
      <c r="U683" s="13"/>
      <c r="V683" s="13"/>
      <c r="W683" s="13"/>
      <c r="X683" s="13"/>
      <c r="Y683" s="13"/>
      <c r="Z683" s="13"/>
      <c r="AA683" s="13"/>
      <c r="AB683" s="13"/>
      <c r="AC683" s="13"/>
      <c r="AD683" s="13"/>
      <c r="AE683" s="13"/>
      <c r="AT683" s="258" t="s">
        <v>178</v>
      </c>
      <c r="AU683" s="258" t="s">
        <v>85</v>
      </c>
      <c r="AV683" s="13" t="s">
        <v>85</v>
      </c>
      <c r="AW683" s="13" t="s">
        <v>32</v>
      </c>
      <c r="AX683" s="13" t="s">
        <v>83</v>
      </c>
      <c r="AY683" s="258" t="s">
        <v>161</v>
      </c>
    </row>
    <row r="684" s="2" customFormat="1" ht="16.5" customHeight="1">
      <c r="A684" s="39"/>
      <c r="B684" s="40"/>
      <c r="C684" s="229" t="s">
        <v>946</v>
      </c>
      <c r="D684" s="229" t="s">
        <v>163</v>
      </c>
      <c r="E684" s="230" t="s">
        <v>947</v>
      </c>
      <c r="F684" s="231" t="s">
        <v>948</v>
      </c>
      <c r="G684" s="232" t="s">
        <v>166</v>
      </c>
      <c r="H684" s="233">
        <v>247.13999999999999</v>
      </c>
      <c r="I684" s="234"/>
      <c r="J684" s="235">
        <f>ROUND(I684*H684,2)</f>
        <v>0</v>
      </c>
      <c r="K684" s="236"/>
      <c r="L684" s="45"/>
      <c r="M684" s="237" t="s">
        <v>1</v>
      </c>
      <c r="N684" s="238" t="s">
        <v>43</v>
      </c>
      <c r="O684" s="93"/>
      <c r="P684" s="239">
        <f>O684*H684</f>
        <v>0</v>
      </c>
      <c r="Q684" s="239">
        <v>2.0000000000000002E-05</v>
      </c>
      <c r="R684" s="239">
        <f>Q684*H684</f>
        <v>0.0049427999999999998</v>
      </c>
      <c r="S684" s="239">
        <v>0</v>
      </c>
      <c r="T684" s="240">
        <f>S684*H684</f>
        <v>0</v>
      </c>
      <c r="U684" s="39"/>
      <c r="V684" s="39"/>
      <c r="W684" s="39"/>
      <c r="X684" s="39"/>
      <c r="Y684" s="39"/>
      <c r="Z684" s="39"/>
      <c r="AA684" s="39"/>
      <c r="AB684" s="39"/>
      <c r="AC684" s="39"/>
      <c r="AD684" s="39"/>
      <c r="AE684" s="39"/>
      <c r="AR684" s="241" t="s">
        <v>248</v>
      </c>
      <c r="AT684" s="241" t="s">
        <v>163</v>
      </c>
      <c r="AU684" s="241" t="s">
        <v>85</v>
      </c>
      <c r="AY684" s="18" t="s">
        <v>161</v>
      </c>
      <c r="BE684" s="242">
        <f>IF(N684="základní",J684,0)</f>
        <v>0</v>
      </c>
      <c r="BF684" s="242">
        <f>IF(N684="snížená",J684,0)</f>
        <v>0</v>
      </c>
      <c r="BG684" s="242">
        <f>IF(N684="zákl. přenesená",J684,0)</f>
        <v>0</v>
      </c>
      <c r="BH684" s="242">
        <f>IF(N684="sníž. přenesená",J684,0)</f>
        <v>0</v>
      </c>
      <c r="BI684" s="242">
        <f>IF(N684="nulová",J684,0)</f>
        <v>0</v>
      </c>
      <c r="BJ684" s="18" t="s">
        <v>167</v>
      </c>
      <c r="BK684" s="242">
        <f>ROUND(I684*H684,2)</f>
        <v>0</v>
      </c>
      <c r="BL684" s="18" t="s">
        <v>248</v>
      </c>
      <c r="BM684" s="241" t="s">
        <v>949</v>
      </c>
    </row>
    <row r="685" s="2" customFormat="1">
      <c r="A685" s="39"/>
      <c r="B685" s="40"/>
      <c r="C685" s="41"/>
      <c r="D685" s="243" t="s">
        <v>169</v>
      </c>
      <c r="E685" s="41"/>
      <c r="F685" s="244" t="s">
        <v>948</v>
      </c>
      <c r="G685" s="41"/>
      <c r="H685" s="41"/>
      <c r="I685" s="245"/>
      <c r="J685" s="41"/>
      <c r="K685" s="41"/>
      <c r="L685" s="45"/>
      <c r="M685" s="246"/>
      <c r="N685" s="247"/>
      <c r="O685" s="93"/>
      <c r="P685" s="93"/>
      <c r="Q685" s="93"/>
      <c r="R685" s="93"/>
      <c r="S685" s="93"/>
      <c r="T685" s="94"/>
      <c r="U685" s="39"/>
      <c r="V685" s="39"/>
      <c r="W685" s="39"/>
      <c r="X685" s="39"/>
      <c r="Y685" s="39"/>
      <c r="Z685" s="39"/>
      <c r="AA685" s="39"/>
      <c r="AB685" s="39"/>
      <c r="AC685" s="39"/>
      <c r="AD685" s="39"/>
      <c r="AE685" s="39"/>
      <c r="AT685" s="18" t="s">
        <v>169</v>
      </c>
      <c r="AU685" s="18" t="s">
        <v>85</v>
      </c>
    </row>
    <row r="686" s="13" customFormat="1">
      <c r="A686" s="13"/>
      <c r="B686" s="248"/>
      <c r="C686" s="249"/>
      <c r="D686" s="243" t="s">
        <v>178</v>
      </c>
      <c r="E686" s="250" t="s">
        <v>1</v>
      </c>
      <c r="F686" s="251" t="s">
        <v>950</v>
      </c>
      <c r="G686" s="249"/>
      <c r="H686" s="252">
        <v>130.03999999999999</v>
      </c>
      <c r="I686" s="253"/>
      <c r="J686" s="249"/>
      <c r="K686" s="249"/>
      <c r="L686" s="254"/>
      <c r="M686" s="255"/>
      <c r="N686" s="256"/>
      <c r="O686" s="256"/>
      <c r="P686" s="256"/>
      <c r="Q686" s="256"/>
      <c r="R686" s="256"/>
      <c r="S686" s="256"/>
      <c r="T686" s="257"/>
      <c r="U686" s="13"/>
      <c r="V686" s="13"/>
      <c r="W686" s="13"/>
      <c r="X686" s="13"/>
      <c r="Y686" s="13"/>
      <c r="Z686" s="13"/>
      <c r="AA686" s="13"/>
      <c r="AB686" s="13"/>
      <c r="AC686" s="13"/>
      <c r="AD686" s="13"/>
      <c r="AE686" s="13"/>
      <c r="AT686" s="258" t="s">
        <v>178</v>
      </c>
      <c r="AU686" s="258" t="s">
        <v>85</v>
      </c>
      <c r="AV686" s="13" t="s">
        <v>85</v>
      </c>
      <c r="AW686" s="13" t="s">
        <v>32</v>
      </c>
      <c r="AX686" s="13" t="s">
        <v>76</v>
      </c>
      <c r="AY686" s="258" t="s">
        <v>161</v>
      </c>
    </row>
    <row r="687" s="13" customFormat="1">
      <c r="A687" s="13"/>
      <c r="B687" s="248"/>
      <c r="C687" s="249"/>
      <c r="D687" s="243" t="s">
        <v>178</v>
      </c>
      <c r="E687" s="250" t="s">
        <v>1</v>
      </c>
      <c r="F687" s="251" t="s">
        <v>951</v>
      </c>
      <c r="G687" s="249"/>
      <c r="H687" s="252">
        <v>117.09999999999999</v>
      </c>
      <c r="I687" s="253"/>
      <c r="J687" s="249"/>
      <c r="K687" s="249"/>
      <c r="L687" s="254"/>
      <c r="M687" s="255"/>
      <c r="N687" s="256"/>
      <c r="O687" s="256"/>
      <c r="P687" s="256"/>
      <c r="Q687" s="256"/>
      <c r="R687" s="256"/>
      <c r="S687" s="256"/>
      <c r="T687" s="257"/>
      <c r="U687" s="13"/>
      <c r="V687" s="13"/>
      <c r="W687" s="13"/>
      <c r="X687" s="13"/>
      <c r="Y687" s="13"/>
      <c r="Z687" s="13"/>
      <c r="AA687" s="13"/>
      <c r="AB687" s="13"/>
      <c r="AC687" s="13"/>
      <c r="AD687" s="13"/>
      <c r="AE687" s="13"/>
      <c r="AT687" s="258" t="s">
        <v>178</v>
      </c>
      <c r="AU687" s="258" t="s">
        <v>85</v>
      </c>
      <c r="AV687" s="13" t="s">
        <v>85</v>
      </c>
      <c r="AW687" s="13" t="s">
        <v>32</v>
      </c>
      <c r="AX687" s="13" t="s">
        <v>76</v>
      </c>
      <c r="AY687" s="258" t="s">
        <v>161</v>
      </c>
    </row>
    <row r="688" s="15" customFormat="1">
      <c r="A688" s="15"/>
      <c r="B688" s="270"/>
      <c r="C688" s="271"/>
      <c r="D688" s="243" t="s">
        <v>178</v>
      </c>
      <c r="E688" s="272" t="s">
        <v>1</v>
      </c>
      <c r="F688" s="273" t="s">
        <v>183</v>
      </c>
      <c r="G688" s="271"/>
      <c r="H688" s="274">
        <v>247.13999999999999</v>
      </c>
      <c r="I688" s="275"/>
      <c r="J688" s="271"/>
      <c r="K688" s="271"/>
      <c r="L688" s="276"/>
      <c r="M688" s="277"/>
      <c r="N688" s="278"/>
      <c r="O688" s="278"/>
      <c r="P688" s="278"/>
      <c r="Q688" s="278"/>
      <c r="R688" s="278"/>
      <c r="S688" s="278"/>
      <c r="T688" s="279"/>
      <c r="U688" s="15"/>
      <c r="V688" s="15"/>
      <c r="W688" s="15"/>
      <c r="X688" s="15"/>
      <c r="Y688" s="15"/>
      <c r="Z688" s="15"/>
      <c r="AA688" s="15"/>
      <c r="AB688" s="15"/>
      <c r="AC688" s="15"/>
      <c r="AD688" s="15"/>
      <c r="AE688" s="15"/>
      <c r="AT688" s="280" t="s">
        <v>178</v>
      </c>
      <c r="AU688" s="280" t="s">
        <v>85</v>
      </c>
      <c r="AV688" s="15" t="s">
        <v>167</v>
      </c>
      <c r="AW688" s="15" t="s">
        <v>32</v>
      </c>
      <c r="AX688" s="15" t="s">
        <v>83</v>
      </c>
      <c r="AY688" s="280" t="s">
        <v>161</v>
      </c>
    </row>
    <row r="689" s="2" customFormat="1" ht="24.15" customHeight="1">
      <c r="A689" s="39"/>
      <c r="B689" s="40"/>
      <c r="C689" s="281" t="s">
        <v>952</v>
      </c>
      <c r="D689" s="281" t="s">
        <v>227</v>
      </c>
      <c r="E689" s="282" t="s">
        <v>942</v>
      </c>
      <c r="F689" s="283" t="s">
        <v>943</v>
      </c>
      <c r="G689" s="284" t="s">
        <v>176</v>
      </c>
      <c r="H689" s="285">
        <v>0.65200000000000002</v>
      </c>
      <c r="I689" s="286"/>
      <c r="J689" s="287">
        <f>ROUND(I689*H689,2)</f>
        <v>0</v>
      </c>
      <c r="K689" s="288"/>
      <c r="L689" s="289"/>
      <c r="M689" s="290" t="s">
        <v>1</v>
      </c>
      <c r="N689" s="291" t="s">
        <v>43</v>
      </c>
      <c r="O689" s="93"/>
      <c r="P689" s="239">
        <f>O689*H689</f>
        <v>0</v>
      </c>
      <c r="Q689" s="239">
        <v>0.55000000000000004</v>
      </c>
      <c r="R689" s="239">
        <f>Q689*H689</f>
        <v>0.35860000000000003</v>
      </c>
      <c r="S689" s="239">
        <v>0</v>
      </c>
      <c r="T689" s="240">
        <f>S689*H689</f>
        <v>0</v>
      </c>
      <c r="U689" s="39"/>
      <c r="V689" s="39"/>
      <c r="W689" s="39"/>
      <c r="X689" s="39"/>
      <c r="Y689" s="39"/>
      <c r="Z689" s="39"/>
      <c r="AA689" s="39"/>
      <c r="AB689" s="39"/>
      <c r="AC689" s="39"/>
      <c r="AD689" s="39"/>
      <c r="AE689" s="39"/>
      <c r="AR689" s="241" t="s">
        <v>328</v>
      </c>
      <c r="AT689" s="241" t="s">
        <v>227</v>
      </c>
      <c r="AU689" s="241" t="s">
        <v>85</v>
      </c>
      <c r="AY689" s="18" t="s">
        <v>161</v>
      </c>
      <c r="BE689" s="242">
        <f>IF(N689="základní",J689,0)</f>
        <v>0</v>
      </c>
      <c r="BF689" s="242">
        <f>IF(N689="snížená",J689,0)</f>
        <v>0</v>
      </c>
      <c r="BG689" s="242">
        <f>IF(N689="zákl. přenesená",J689,0)</f>
        <v>0</v>
      </c>
      <c r="BH689" s="242">
        <f>IF(N689="sníž. přenesená",J689,0)</f>
        <v>0</v>
      </c>
      <c r="BI689" s="242">
        <f>IF(N689="nulová",J689,0)</f>
        <v>0</v>
      </c>
      <c r="BJ689" s="18" t="s">
        <v>167</v>
      </c>
      <c r="BK689" s="242">
        <f>ROUND(I689*H689,2)</f>
        <v>0</v>
      </c>
      <c r="BL689" s="18" t="s">
        <v>248</v>
      </c>
      <c r="BM689" s="241" t="s">
        <v>953</v>
      </c>
    </row>
    <row r="690" s="2" customFormat="1">
      <c r="A690" s="39"/>
      <c r="B690" s="40"/>
      <c r="C690" s="41"/>
      <c r="D690" s="243" t="s">
        <v>169</v>
      </c>
      <c r="E690" s="41"/>
      <c r="F690" s="244" t="s">
        <v>943</v>
      </c>
      <c r="G690" s="41"/>
      <c r="H690" s="41"/>
      <c r="I690" s="245"/>
      <c r="J690" s="41"/>
      <c r="K690" s="41"/>
      <c r="L690" s="45"/>
      <c r="M690" s="246"/>
      <c r="N690" s="247"/>
      <c r="O690" s="93"/>
      <c r="P690" s="93"/>
      <c r="Q690" s="93"/>
      <c r="R690" s="93"/>
      <c r="S690" s="93"/>
      <c r="T690" s="94"/>
      <c r="U690" s="39"/>
      <c r="V690" s="39"/>
      <c r="W690" s="39"/>
      <c r="X690" s="39"/>
      <c r="Y690" s="39"/>
      <c r="Z690" s="39"/>
      <c r="AA690" s="39"/>
      <c r="AB690" s="39"/>
      <c r="AC690" s="39"/>
      <c r="AD690" s="39"/>
      <c r="AE690" s="39"/>
      <c r="AT690" s="18" t="s">
        <v>169</v>
      </c>
      <c r="AU690" s="18" t="s">
        <v>85</v>
      </c>
    </row>
    <row r="691" s="13" customFormat="1">
      <c r="A691" s="13"/>
      <c r="B691" s="248"/>
      <c r="C691" s="249"/>
      <c r="D691" s="243" t="s">
        <v>178</v>
      </c>
      <c r="E691" s="250" t="s">
        <v>1</v>
      </c>
      <c r="F691" s="251" t="s">
        <v>954</v>
      </c>
      <c r="G691" s="249"/>
      <c r="H691" s="252">
        <v>0.65200000000000002</v>
      </c>
      <c r="I691" s="253"/>
      <c r="J691" s="249"/>
      <c r="K691" s="249"/>
      <c r="L691" s="254"/>
      <c r="M691" s="255"/>
      <c r="N691" s="256"/>
      <c r="O691" s="256"/>
      <c r="P691" s="256"/>
      <c r="Q691" s="256"/>
      <c r="R691" s="256"/>
      <c r="S691" s="256"/>
      <c r="T691" s="257"/>
      <c r="U691" s="13"/>
      <c r="V691" s="13"/>
      <c r="W691" s="13"/>
      <c r="X691" s="13"/>
      <c r="Y691" s="13"/>
      <c r="Z691" s="13"/>
      <c r="AA691" s="13"/>
      <c r="AB691" s="13"/>
      <c r="AC691" s="13"/>
      <c r="AD691" s="13"/>
      <c r="AE691" s="13"/>
      <c r="AT691" s="258" t="s">
        <v>178</v>
      </c>
      <c r="AU691" s="258" t="s">
        <v>85</v>
      </c>
      <c r="AV691" s="13" t="s">
        <v>85</v>
      </c>
      <c r="AW691" s="13" t="s">
        <v>32</v>
      </c>
      <c r="AX691" s="13" t="s">
        <v>83</v>
      </c>
      <c r="AY691" s="258" t="s">
        <v>161</v>
      </c>
    </row>
    <row r="692" s="2" customFormat="1" ht="21.75" customHeight="1">
      <c r="A692" s="39"/>
      <c r="B692" s="40"/>
      <c r="C692" s="229" t="s">
        <v>955</v>
      </c>
      <c r="D692" s="229" t="s">
        <v>163</v>
      </c>
      <c r="E692" s="230" t="s">
        <v>956</v>
      </c>
      <c r="F692" s="231" t="s">
        <v>957</v>
      </c>
      <c r="G692" s="232" t="s">
        <v>260</v>
      </c>
      <c r="H692" s="233">
        <v>66.308000000000007</v>
      </c>
      <c r="I692" s="234"/>
      <c r="J692" s="235">
        <f>ROUND(I692*H692,2)</f>
        <v>0</v>
      </c>
      <c r="K692" s="236"/>
      <c r="L692" s="45"/>
      <c r="M692" s="237" t="s">
        <v>1</v>
      </c>
      <c r="N692" s="238" t="s">
        <v>43</v>
      </c>
      <c r="O692" s="93"/>
      <c r="P692" s="239">
        <f>O692*H692</f>
        <v>0</v>
      </c>
      <c r="Q692" s="239">
        <v>0</v>
      </c>
      <c r="R692" s="239">
        <f>Q692*H692</f>
        <v>0</v>
      </c>
      <c r="S692" s="239">
        <v>0.014999999999999999</v>
      </c>
      <c r="T692" s="240">
        <f>S692*H692</f>
        <v>0.99462000000000006</v>
      </c>
      <c r="U692" s="39"/>
      <c r="V692" s="39"/>
      <c r="W692" s="39"/>
      <c r="X692" s="39"/>
      <c r="Y692" s="39"/>
      <c r="Z692" s="39"/>
      <c r="AA692" s="39"/>
      <c r="AB692" s="39"/>
      <c r="AC692" s="39"/>
      <c r="AD692" s="39"/>
      <c r="AE692" s="39"/>
      <c r="AR692" s="241" t="s">
        <v>248</v>
      </c>
      <c r="AT692" s="241" t="s">
        <v>163</v>
      </c>
      <c r="AU692" s="241" t="s">
        <v>85</v>
      </c>
      <c r="AY692" s="18" t="s">
        <v>161</v>
      </c>
      <c r="BE692" s="242">
        <f>IF(N692="základní",J692,0)</f>
        <v>0</v>
      </c>
      <c r="BF692" s="242">
        <f>IF(N692="snížená",J692,0)</f>
        <v>0</v>
      </c>
      <c r="BG692" s="242">
        <f>IF(N692="zákl. přenesená",J692,0)</f>
        <v>0</v>
      </c>
      <c r="BH692" s="242">
        <f>IF(N692="sníž. přenesená",J692,0)</f>
        <v>0</v>
      </c>
      <c r="BI692" s="242">
        <f>IF(N692="nulová",J692,0)</f>
        <v>0</v>
      </c>
      <c r="BJ692" s="18" t="s">
        <v>167</v>
      </c>
      <c r="BK692" s="242">
        <f>ROUND(I692*H692,2)</f>
        <v>0</v>
      </c>
      <c r="BL692" s="18" t="s">
        <v>248</v>
      </c>
      <c r="BM692" s="241" t="s">
        <v>958</v>
      </c>
    </row>
    <row r="693" s="2" customFormat="1">
      <c r="A693" s="39"/>
      <c r="B693" s="40"/>
      <c r="C693" s="41"/>
      <c r="D693" s="243" t="s">
        <v>169</v>
      </c>
      <c r="E693" s="41"/>
      <c r="F693" s="244" t="s">
        <v>957</v>
      </c>
      <c r="G693" s="41"/>
      <c r="H693" s="41"/>
      <c r="I693" s="245"/>
      <c r="J693" s="41"/>
      <c r="K693" s="41"/>
      <c r="L693" s="45"/>
      <c r="M693" s="246"/>
      <c r="N693" s="247"/>
      <c r="O693" s="93"/>
      <c r="P693" s="93"/>
      <c r="Q693" s="93"/>
      <c r="R693" s="93"/>
      <c r="S693" s="93"/>
      <c r="T693" s="94"/>
      <c r="U693" s="39"/>
      <c r="V693" s="39"/>
      <c r="W693" s="39"/>
      <c r="X693" s="39"/>
      <c r="Y693" s="39"/>
      <c r="Z693" s="39"/>
      <c r="AA693" s="39"/>
      <c r="AB693" s="39"/>
      <c r="AC693" s="39"/>
      <c r="AD693" s="39"/>
      <c r="AE693" s="39"/>
      <c r="AT693" s="18" t="s">
        <v>169</v>
      </c>
      <c r="AU693" s="18" t="s">
        <v>85</v>
      </c>
    </row>
    <row r="694" s="13" customFormat="1">
      <c r="A694" s="13"/>
      <c r="B694" s="248"/>
      <c r="C694" s="249"/>
      <c r="D694" s="243" t="s">
        <v>178</v>
      </c>
      <c r="E694" s="250" t="s">
        <v>1</v>
      </c>
      <c r="F694" s="251" t="s">
        <v>959</v>
      </c>
      <c r="G694" s="249"/>
      <c r="H694" s="252">
        <v>46.917999999999999</v>
      </c>
      <c r="I694" s="253"/>
      <c r="J694" s="249"/>
      <c r="K694" s="249"/>
      <c r="L694" s="254"/>
      <c r="M694" s="255"/>
      <c r="N694" s="256"/>
      <c r="O694" s="256"/>
      <c r="P694" s="256"/>
      <c r="Q694" s="256"/>
      <c r="R694" s="256"/>
      <c r="S694" s="256"/>
      <c r="T694" s="257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T694" s="258" t="s">
        <v>178</v>
      </c>
      <c r="AU694" s="258" t="s">
        <v>85</v>
      </c>
      <c r="AV694" s="13" t="s">
        <v>85</v>
      </c>
      <c r="AW694" s="13" t="s">
        <v>32</v>
      </c>
      <c r="AX694" s="13" t="s">
        <v>76</v>
      </c>
      <c r="AY694" s="258" t="s">
        <v>161</v>
      </c>
    </row>
    <row r="695" s="13" customFormat="1">
      <c r="A695" s="13"/>
      <c r="B695" s="248"/>
      <c r="C695" s="249"/>
      <c r="D695" s="243" t="s">
        <v>178</v>
      </c>
      <c r="E695" s="250" t="s">
        <v>1</v>
      </c>
      <c r="F695" s="251" t="s">
        <v>928</v>
      </c>
      <c r="G695" s="249"/>
      <c r="H695" s="252">
        <v>19.390000000000001</v>
      </c>
      <c r="I695" s="253"/>
      <c r="J695" s="249"/>
      <c r="K695" s="249"/>
      <c r="L695" s="254"/>
      <c r="M695" s="255"/>
      <c r="N695" s="256"/>
      <c r="O695" s="256"/>
      <c r="P695" s="256"/>
      <c r="Q695" s="256"/>
      <c r="R695" s="256"/>
      <c r="S695" s="256"/>
      <c r="T695" s="257"/>
      <c r="U695" s="13"/>
      <c r="V695" s="13"/>
      <c r="W695" s="13"/>
      <c r="X695" s="13"/>
      <c r="Y695" s="13"/>
      <c r="Z695" s="13"/>
      <c r="AA695" s="13"/>
      <c r="AB695" s="13"/>
      <c r="AC695" s="13"/>
      <c r="AD695" s="13"/>
      <c r="AE695" s="13"/>
      <c r="AT695" s="258" t="s">
        <v>178</v>
      </c>
      <c r="AU695" s="258" t="s">
        <v>85</v>
      </c>
      <c r="AV695" s="13" t="s">
        <v>85</v>
      </c>
      <c r="AW695" s="13" t="s">
        <v>32</v>
      </c>
      <c r="AX695" s="13" t="s">
        <v>76</v>
      </c>
      <c r="AY695" s="258" t="s">
        <v>161</v>
      </c>
    </row>
    <row r="696" s="15" customFormat="1">
      <c r="A696" s="15"/>
      <c r="B696" s="270"/>
      <c r="C696" s="271"/>
      <c r="D696" s="243" t="s">
        <v>178</v>
      </c>
      <c r="E696" s="272" t="s">
        <v>1</v>
      </c>
      <c r="F696" s="273" t="s">
        <v>183</v>
      </c>
      <c r="G696" s="271"/>
      <c r="H696" s="274">
        <v>66.307999999999993</v>
      </c>
      <c r="I696" s="275"/>
      <c r="J696" s="271"/>
      <c r="K696" s="271"/>
      <c r="L696" s="276"/>
      <c r="M696" s="277"/>
      <c r="N696" s="278"/>
      <c r="O696" s="278"/>
      <c r="P696" s="278"/>
      <c r="Q696" s="278"/>
      <c r="R696" s="278"/>
      <c r="S696" s="278"/>
      <c r="T696" s="279"/>
      <c r="U696" s="15"/>
      <c r="V696" s="15"/>
      <c r="W696" s="15"/>
      <c r="X696" s="15"/>
      <c r="Y696" s="15"/>
      <c r="Z696" s="15"/>
      <c r="AA696" s="15"/>
      <c r="AB696" s="15"/>
      <c r="AC696" s="15"/>
      <c r="AD696" s="15"/>
      <c r="AE696" s="15"/>
      <c r="AT696" s="280" t="s">
        <v>178</v>
      </c>
      <c r="AU696" s="280" t="s">
        <v>85</v>
      </c>
      <c r="AV696" s="15" t="s">
        <v>167</v>
      </c>
      <c r="AW696" s="15" t="s">
        <v>32</v>
      </c>
      <c r="AX696" s="15" t="s">
        <v>83</v>
      </c>
      <c r="AY696" s="280" t="s">
        <v>161</v>
      </c>
    </row>
    <row r="697" s="2" customFormat="1" ht="24.15" customHeight="1">
      <c r="A697" s="39"/>
      <c r="B697" s="40"/>
      <c r="C697" s="229" t="s">
        <v>960</v>
      </c>
      <c r="D697" s="229" t="s">
        <v>163</v>
      </c>
      <c r="E697" s="230" t="s">
        <v>961</v>
      </c>
      <c r="F697" s="231" t="s">
        <v>962</v>
      </c>
      <c r="G697" s="232" t="s">
        <v>260</v>
      </c>
      <c r="H697" s="233">
        <v>212.78899999999999</v>
      </c>
      <c r="I697" s="234"/>
      <c r="J697" s="235">
        <f>ROUND(I697*H697,2)</f>
        <v>0</v>
      </c>
      <c r="K697" s="236"/>
      <c r="L697" s="45"/>
      <c r="M697" s="237" t="s">
        <v>1</v>
      </c>
      <c r="N697" s="238" t="s">
        <v>43</v>
      </c>
      <c r="O697" s="93"/>
      <c r="P697" s="239">
        <f>O697*H697</f>
        <v>0</v>
      </c>
      <c r="Q697" s="239">
        <v>0</v>
      </c>
      <c r="R697" s="239">
        <f>Q697*H697</f>
        <v>0</v>
      </c>
      <c r="S697" s="239">
        <v>0.0070000000000000001</v>
      </c>
      <c r="T697" s="240">
        <f>S697*H697</f>
        <v>1.4895229999999999</v>
      </c>
      <c r="U697" s="39"/>
      <c r="V697" s="39"/>
      <c r="W697" s="39"/>
      <c r="X697" s="39"/>
      <c r="Y697" s="39"/>
      <c r="Z697" s="39"/>
      <c r="AA697" s="39"/>
      <c r="AB697" s="39"/>
      <c r="AC697" s="39"/>
      <c r="AD697" s="39"/>
      <c r="AE697" s="39"/>
      <c r="AR697" s="241" t="s">
        <v>248</v>
      </c>
      <c r="AT697" s="241" t="s">
        <v>163</v>
      </c>
      <c r="AU697" s="241" t="s">
        <v>85</v>
      </c>
      <c r="AY697" s="18" t="s">
        <v>161</v>
      </c>
      <c r="BE697" s="242">
        <f>IF(N697="základní",J697,0)</f>
        <v>0</v>
      </c>
      <c r="BF697" s="242">
        <f>IF(N697="snížená",J697,0)</f>
        <v>0</v>
      </c>
      <c r="BG697" s="242">
        <f>IF(N697="zákl. přenesená",J697,0)</f>
        <v>0</v>
      </c>
      <c r="BH697" s="242">
        <f>IF(N697="sníž. přenesená",J697,0)</f>
        <v>0</v>
      </c>
      <c r="BI697" s="242">
        <f>IF(N697="nulová",J697,0)</f>
        <v>0</v>
      </c>
      <c r="BJ697" s="18" t="s">
        <v>167</v>
      </c>
      <c r="BK697" s="242">
        <f>ROUND(I697*H697,2)</f>
        <v>0</v>
      </c>
      <c r="BL697" s="18" t="s">
        <v>248</v>
      </c>
      <c r="BM697" s="241" t="s">
        <v>963</v>
      </c>
    </row>
    <row r="698" s="2" customFormat="1">
      <c r="A698" s="39"/>
      <c r="B698" s="40"/>
      <c r="C698" s="41"/>
      <c r="D698" s="243" t="s">
        <v>169</v>
      </c>
      <c r="E698" s="41"/>
      <c r="F698" s="244" t="s">
        <v>962</v>
      </c>
      <c r="G698" s="41"/>
      <c r="H698" s="41"/>
      <c r="I698" s="245"/>
      <c r="J698" s="41"/>
      <c r="K698" s="41"/>
      <c r="L698" s="45"/>
      <c r="M698" s="246"/>
      <c r="N698" s="247"/>
      <c r="O698" s="93"/>
      <c r="P698" s="93"/>
      <c r="Q698" s="93"/>
      <c r="R698" s="93"/>
      <c r="S698" s="93"/>
      <c r="T698" s="94"/>
      <c r="U698" s="39"/>
      <c r="V698" s="39"/>
      <c r="W698" s="39"/>
      <c r="X698" s="39"/>
      <c r="Y698" s="39"/>
      <c r="Z698" s="39"/>
      <c r="AA698" s="39"/>
      <c r="AB698" s="39"/>
      <c r="AC698" s="39"/>
      <c r="AD698" s="39"/>
      <c r="AE698" s="39"/>
      <c r="AT698" s="18" t="s">
        <v>169</v>
      </c>
      <c r="AU698" s="18" t="s">
        <v>85</v>
      </c>
    </row>
    <row r="699" s="13" customFormat="1">
      <c r="A699" s="13"/>
      <c r="B699" s="248"/>
      <c r="C699" s="249"/>
      <c r="D699" s="243" t="s">
        <v>178</v>
      </c>
      <c r="E699" s="250" t="s">
        <v>1</v>
      </c>
      <c r="F699" s="251" t="s">
        <v>938</v>
      </c>
      <c r="G699" s="249"/>
      <c r="H699" s="252">
        <v>103.116</v>
      </c>
      <c r="I699" s="253"/>
      <c r="J699" s="249"/>
      <c r="K699" s="249"/>
      <c r="L699" s="254"/>
      <c r="M699" s="255"/>
      <c r="N699" s="256"/>
      <c r="O699" s="256"/>
      <c r="P699" s="256"/>
      <c r="Q699" s="256"/>
      <c r="R699" s="256"/>
      <c r="S699" s="256"/>
      <c r="T699" s="257"/>
      <c r="U699" s="13"/>
      <c r="V699" s="13"/>
      <c r="W699" s="13"/>
      <c r="X699" s="13"/>
      <c r="Y699" s="13"/>
      <c r="Z699" s="13"/>
      <c r="AA699" s="13"/>
      <c r="AB699" s="13"/>
      <c r="AC699" s="13"/>
      <c r="AD699" s="13"/>
      <c r="AE699" s="13"/>
      <c r="AT699" s="258" t="s">
        <v>178</v>
      </c>
      <c r="AU699" s="258" t="s">
        <v>85</v>
      </c>
      <c r="AV699" s="13" t="s">
        <v>85</v>
      </c>
      <c r="AW699" s="13" t="s">
        <v>32</v>
      </c>
      <c r="AX699" s="13" t="s">
        <v>76</v>
      </c>
      <c r="AY699" s="258" t="s">
        <v>161</v>
      </c>
    </row>
    <row r="700" s="13" customFormat="1">
      <c r="A700" s="13"/>
      <c r="B700" s="248"/>
      <c r="C700" s="249"/>
      <c r="D700" s="243" t="s">
        <v>178</v>
      </c>
      <c r="E700" s="250" t="s">
        <v>1</v>
      </c>
      <c r="F700" s="251" t="s">
        <v>939</v>
      </c>
      <c r="G700" s="249"/>
      <c r="H700" s="252">
        <v>46.826999999999998</v>
      </c>
      <c r="I700" s="253"/>
      <c r="J700" s="249"/>
      <c r="K700" s="249"/>
      <c r="L700" s="254"/>
      <c r="M700" s="255"/>
      <c r="N700" s="256"/>
      <c r="O700" s="256"/>
      <c r="P700" s="256"/>
      <c r="Q700" s="256"/>
      <c r="R700" s="256"/>
      <c r="S700" s="256"/>
      <c r="T700" s="257"/>
      <c r="U700" s="13"/>
      <c r="V700" s="13"/>
      <c r="W700" s="13"/>
      <c r="X700" s="13"/>
      <c r="Y700" s="13"/>
      <c r="Z700" s="13"/>
      <c r="AA700" s="13"/>
      <c r="AB700" s="13"/>
      <c r="AC700" s="13"/>
      <c r="AD700" s="13"/>
      <c r="AE700" s="13"/>
      <c r="AT700" s="258" t="s">
        <v>178</v>
      </c>
      <c r="AU700" s="258" t="s">
        <v>85</v>
      </c>
      <c r="AV700" s="13" t="s">
        <v>85</v>
      </c>
      <c r="AW700" s="13" t="s">
        <v>32</v>
      </c>
      <c r="AX700" s="13" t="s">
        <v>76</v>
      </c>
      <c r="AY700" s="258" t="s">
        <v>161</v>
      </c>
    </row>
    <row r="701" s="13" customFormat="1">
      <c r="A701" s="13"/>
      <c r="B701" s="248"/>
      <c r="C701" s="249"/>
      <c r="D701" s="243" t="s">
        <v>178</v>
      </c>
      <c r="E701" s="250" t="s">
        <v>1</v>
      </c>
      <c r="F701" s="251" t="s">
        <v>964</v>
      </c>
      <c r="G701" s="249"/>
      <c r="H701" s="252">
        <v>62.845999999999997</v>
      </c>
      <c r="I701" s="253"/>
      <c r="J701" s="249"/>
      <c r="K701" s="249"/>
      <c r="L701" s="254"/>
      <c r="M701" s="255"/>
      <c r="N701" s="256"/>
      <c r="O701" s="256"/>
      <c r="P701" s="256"/>
      <c r="Q701" s="256"/>
      <c r="R701" s="256"/>
      <c r="S701" s="256"/>
      <c r="T701" s="257"/>
      <c r="U701" s="13"/>
      <c r="V701" s="13"/>
      <c r="W701" s="13"/>
      <c r="X701" s="13"/>
      <c r="Y701" s="13"/>
      <c r="Z701" s="13"/>
      <c r="AA701" s="13"/>
      <c r="AB701" s="13"/>
      <c r="AC701" s="13"/>
      <c r="AD701" s="13"/>
      <c r="AE701" s="13"/>
      <c r="AT701" s="258" t="s">
        <v>178</v>
      </c>
      <c r="AU701" s="258" t="s">
        <v>85</v>
      </c>
      <c r="AV701" s="13" t="s">
        <v>85</v>
      </c>
      <c r="AW701" s="13" t="s">
        <v>32</v>
      </c>
      <c r="AX701" s="13" t="s">
        <v>76</v>
      </c>
      <c r="AY701" s="258" t="s">
        <v>161</v>
      </c>
    </row>
    <row r="702" s="15" customFormat="1">
      <c r="A702" s="15"/>
      <c r="B702" s="270"/>
      <c r="C702" s="271"/>
      <c r="D702" s="243" t="s">
        <v>178</v>
      </c>
      <c r="E702" s="272" t="s">
        <v>1</v>
      </c>
      <c r="F702" s="273" t="s">
        <v>183</v>
      </c>
      <c r="G702" s="271"/>
      <c r="H702" s="274">
        <v>212.78899999999999</v>
      </c>
      <c r="I702" s="275"/>
      <c r="J702" s="271"/>
      <c r="K702" s="271"/>
      <c r="L702" s="276"/>
      <c r="M702" s="277"/>
      <c r="N702" s="278"/>
      <c r="O702" s="278"/>
      <c r="P702" s="278"/>
      <c r="Q702" s="278"/>
      <c r="R702" s="278"/>
      <c r="S702" s="278"/>
      <c r="T702" s="279"/>
      <c r="U702" s="15"/>
      <c r="V702" s="15"/>
      <c r="W702" s="15"/>
      <c r="X702" s="15"/>
      <c r="Y702" s="15"/>
      <c r="Z702" s="15"/>
      <c r="AA702" s="15"/>
      <c r="AB702" s="15"/>
      <c r="AC702" s="15"/>
      <c r="AD702" s="15"/>
      <c r="AE702" s="15"/>
      <c r="AT702" s="280" t="s">
        <v>178</v>
      </c>
      <c r="AU702" s="280" t="s">
        <v>85</v>
      </c>
      <c r="AV702" s="15" t="s">
        <v>167</v>
      </c>
      <c r="AW702" s="15" t="s">
        <v>32</v>
      </c>
      <c r="AX702" s="15" t="s">
        <v>83</v>
      </c>
      <c r="AY702" s="280" t="s">
        <v>161</v>
      </c>
    </row>
    <row r="703" s="2" customFormat="1" ht="24.15" customHeight="1">
      <c r="A703" s="39"/>
      <c r="B703" s="40"/>
      <c r="C703" s="229" t="s">
        <v>965</v>
      </c>
      <c r="D703" s="229" t="s">
        <v>163</v>
      </c>
      <c r="E703" s="230" t="s">
        <v>966</v>
      </c>
      <c r="F703" s="231" t="s">
        <v>967</v>
      </c>
      <c r="G703" s="232" t="s">
        <v>176</v>
      </c>
      <c r="H703" s="233">
        <v>5.0449999999999999</v>
      </c>
      <c r="I703" s="234"/>
      <c r="J703" s="235">
        <f>ROUND(I703*H703,2)</f>
        <v>0</v>
      </c>
      <c r="K703" s="236"/>
      <c r="L703" s="45"/>
      <c r="M703" s="237" t="s">
        <v>1</v>
      </c>
      <c r="N703" s="238" t="s">
        <v>43</v>
      </c>
      <c r="O703" s="93"/>
      <c r="P703" s="239">
        <f>O703*H703</f>
        <v>0</v>
      </c>
      <c r="Q703" s="239">
        <v>0.023369999999999998</v>
      </c>
      <c r="R703" s="239">
        <f>Q703*H703</f>
        <v>0.11790165</v>
      </c>
      <c r="S703" s="239">
        <v>0</v>
      </c>
      <c r="T703" s="240">
        <f>S703*H703</f>
        <v>0</v>
      </c>
      <c r="U703" s="39"/>
      <c r="V703" s="39"/>
      <c r="W703" s="39"/>
      <c r="X703" s="39"/>
      <c r="Y703" s="39"/>
      <c r="Z703" s="39"/>
      <c r="AA703" s="39"/>
      <c r="AB703" s="39"/>
      <c r="AC703" s="39"/>
      <c r="AD703" s="39"/>
      <c r="AE703" s="39"/>
      <c r="AR703" s="241" t="s">
        <v>248</v>
      </c>
      <c r="AT703" s="241" t="s">
        <v>163</v>
      </c>
      <c r="AU703" s="241" t="s">
        <v>85</v>
      </c>
      <c r="AY703" s="18" t="s">
        <v>161</v>
      </c>
      <c r="BE703" s="242">
        <f>IF(N703="základní",J703,0)</f>
        <v>0</v>
      </c>
      <c r="BF703" s="242">
        <f>IF(N703="snížená",J703,0)</f>
        <v>0</v>
      </c>
      <c r="BG703" s="242">
        <f>IF(N703="zákl. přenesená",J703,0)</f>
        <v>0</v>
      </c>
      <c r="BH703" s="242">
        <f>IF(N703="sníž. přenesená",J703,0)</f>
        <v>0</v>
      </c>
      <c r="BI703" s="242">
        <f>IF(N703="nulová",J703,0)</f>
        <v>0</v>
      </c>
      <c r="BJ703" s="18" t="s">
        <v>167</v>
      </c>
      <c r="BK703" s="242">
        <f>ROUND(I703*H703,2)</f>
        <v>0</v>
      </c>
      <c r="BL703" s="18" t="s">
        <v>248</v>
      </c>
      <c r="BM703" s="241" t="s">
        <v>968</v>
      </c>
    </row>
    <row r="704" s="2" customFormat="1">
      <c r="A704" s="39"/>
      <c r="B704" s="40"/>
      <c r="C704" s="41"/>
      <c r="D704" s="243" t="s">
        <v>169</v>
      </c>
      <c r="E704" s="41"/>
      <c r="F704" s="244" t="s">
        <v>967</v>
      </c>
      <c r="G704" s="41"/>
      <c r="H704" s="41"/>
      <c r="I704" s="245"/>
      <c r="J704" s="41"/>
      <c r="K704" s="41"/>
      <c r="L704" s="45"/>
      <c r="M704" s="246"/>
      <c r="N704" s="247"/>
      <c r="O704" s="93"/>
      <c r="P704" s="93"/>
      <c r="Q704" s="93"/>
      <c r="R704" s="93"/>
      <c r="S704" s="93"/>
      <c r="T704" s="94"/>
      <c r="U704" s="39"/>
      <c r="V704" s="39"/>
      <c r="W704" s="39"/>
      <c r="X704" s="39"/>
      <c r="Y704" s="39"/>
      <c r="Z704" s="39"/>
      <c r="AA704" s="39"/>
      <c r="AB704" s="39"/>
      <c r="AC704" s="39"/>
      <c r="AD704" s="39"/>
      <c r="AE704" s="39"/>
      <c r="AT704" s="18" t="s">
        <v>169</v>
      </c>
      <c r="AU704" s="18" t="s">
        <v>85</v>
      </c>
    </row>
    <row r="705" s="13" customFormat="1">
      <c r="A705" s="13"/>
      <c r="B705" s="248"/>
      <c r="C705" s="249"/>
      <c r="D705" s="243" t="s">
        <v>178</v>
      </c>
      <c r="E705" s="250" t="s">
        <v>1</v>
      </c>
      <c r="F705" s="251" t="s">
        <v>969</v>
      </c>
      <c r="G705" s="249"/>
      <c r="H705" s="252">
        <v>5.0449999999999999</v>
      </c>
      <c r="I705" s="253"/>
      <c r="J705" s="249"/>
      <c r="K705" s="249"/>
      <c r="L705" s="254"/>
      <c r="M705" s="255"/>
      <c r="N705" s="256"/>
      <c r="O705" s="256"/>
      <c r="P705" s="256"/>
      <c r="Q705" s="256"/>
      <c r="R705" s="256"/>
      <c r="S705" s="256"/>
      <c r="T705" s="257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T705" s="258" t="s">
        <v>178</v>
      </c>
      <c r="AU705" s="258" t="s">
        <v>85</v>
      </c>
      <c r="AV705" s="13" t="s">
        <v>85</v>
      </c>
      <c r="AW705" s="13" t="s">
        <v>32</v>
      </c>
      <c r="AX705" s="13" t="s">
        <v>83</v>
      </c>
      <c r="AY705" s="258" t="s">
        <v>161</v>
      </c>
    </row>
    <row r="706" s="2" customFormat="1" ht="33" customHeight="1">
      <c r="A706" s="39"/>
      <c r="B706" s="40"/>
      <c r="C706" s="229" t="s">
        <v>970</v>
      </c>
      <c r="D706" s="229" t="s">
        <v>163</v>
      </c>
      <c r="E706" s="230" t="s">
        <v>971</v>
      </c>
      <c r="F706" s="231" t="s">
        <v>972</v>
      </c>
      <c r="G706" s="232" t="s">
        <v>166</v>
      </c>
      <c r="H706" s="233">
        <v>54</v>
      </c>
      <c r="I706" s="234"/>
      <c r="J706" s="235">
        <f>ROUND(I706*H706,2)</f>
        <v>0</v>
      </c>
      <c r="K706" s="236"/>
      <c r="L706" s="45"/>
      <c r="M706" s="237" t="s">
        <v>1</v>
      </c>
      <c r="N706" s="238" t="s">
        <v>43</v>
      </c>
      <c r="O706" s="93"/>
      <c r="P706" s="239">
        <f>O706*H706</f>
        <v>0</v>
      </c>
      <c r="Q706" s="239">
        <v>0</v>
      </c>
      <c r="R706" s="239">
        <f>Q706*H706</f>
        <v>0</v>
      </c>
      <c r="S706" s="239">
        <v>0</v>
      </c>
      <c r="T706" s="240">
        <f>S706*H706</f>
        <v>0</v>
      </c>
      <c r="U706" s="39"/>
      <c r="V706" s="39"/>
      <c r="W706" s="39"/>
      <c r="X706" s="39"/>
      <c r="Y706" s="39"/>
      <c r="Z706" s="39"/>
      <c r="AA706" s="39"/>
      <c r="AB706" s="39"/>
      <c r="AC706" s="39"/>
      <c r="AD706" s="39"/>
      <c r="AE706" s="39"/>
      <c r="AR706" s="241" t="s">
        <v>248</v>
      </c>
      <c r="AT706" s="241" t="s">
        <v>163</v>
      </c>
      <c r="AU706" s="241" t="s">
        <v>85</v>
      </c>
      <c r="AY706" s="18" t="s">
        <v>161</v>
      </c>
      <c r="BE706" s="242">
        <f>IF(N706="základní",J706,0)</f>
        <v>0</v>
      </c>
      <c r="BF706" s="242">
        <f>IF(N706="snížená",J706,0)</f>
        <v>0</v>
      </c>
      <c r="BG706" s="242">
        <f>IF(N706="zákl. přenesená",J706,0)</f>
        <v>0</v>
      </c>
      <c r="BH706" s="242">
        <f>IF(N706="sníž. přenesená",J706,0)</f>
        <v>0</v>
      </c>
      <c r="BI706" s="242">
        <f>IF(N706="nulová",J706,0)</f>
        <v>0</v>
      </c>
      <c r="BJ706" s="18" t="s">
        <v>167</v>
      </c>
      <c r="BK706" s="242">
        <f>ROUND(I706*H706,2)</f>
        <v>0</v>
      </c>
      <c r="BL706" s="18" t="s">
        <v>248</v>
      </c>
      <c r="BM706" s="241" t="s">
        <v>973</v>
      </c>
    </row>
    <row r="707" s="2" customFormat="1">
      <c r="A707" s="39"/>
      <c r="B707" s="40"/>
      <c r="C707" s="41"/>
      <c r="D707" s="243" t="s">
        <v>169</v>
      </c>
      <c r="E707" s="41"/>
      <c r="F707" s="244" t="s">
        <v>974</v>
      </c>
      <c r="G707" s="41"/>
      <c r="H707" s="41"/>
      <c r="I707" s="245"/>
      <c r="J707" s="41"/>
      <c r="K707" s="41"/>
      <c r="L707" s="45"/>
      <c r="M707" s="246"/>
      <c r="N707" s="247"/>
      <c r="O707" s="93"/>
      <c r="P707" s="93"/>
      <c r="Q707" s="93"/>
      <c r="R707" s="93"/>
      <c r="S707" s="93"/>
      <c r="T707" s="94"/>
      <c r="U707" s="39"/>
      <c r="V707" s="39"/>
      <c r="W707" s="39"/>
      <c r="X707" s="39"/>
      <c r="Y707" s="39"/>
      <c r="Z707" s="39"/>
      <c r="AA707" s="39"/>
      <c r="AB707" s="39"/>
      <c r="AC707" s="39"/>
      <c r="AD707" s="39"/>
      <c r="AE707" s="39"/>
      <c r="AT707" s="18" t="s">
        <v>169</v>
      </c>
      <c r="AU707" s="18" t="s">
        <v>85</v>
      </c>
    </row>
    <row r="708" s="2" customFormat="1" ht="16.5" customHeight="1">
      <c r="A708" s="39"/>
      <c r="B708" s="40"/>
      <c r="C708" s="281" t="s">
        <v>975</v>
      </c>
      <c r="D708" s="281" t="s">
        <v>227</v>
      </c>
      <c r="E708" s="282" t="s">
        <v>976</v>
      </c>
      <c r="F708" s="283" t="s">
        <v>977</v>
      </c>
      <c r="G708" s="284" t="s">
        <v>176</v>
      </c>
      <c r="H708" s="285">
        <v>0.189</v>
      </c>
      <c r="I708" s="286"/>
      <c r="J708" s="287">
        <f>ROUND(I708*H708,2)</f>
        <v>0</v>
      </c>
      <c r="K708" s="288"/>
      <c r="L708" s="289"/>
      <c r="M708" s="290" t="s">
        <v>1</v>
      </c>
      <c r="N708" s="291" t="s">
        <v>43</v>
      </c>
      <c r="O708" s="93"/>
      <c r="P708" s="239">
        <f>O708*H708</f>
        <v>0</v>
      </c>
      <c r="Q708" s="239">
        <v>0.55000000000000004</v>
      </c>
      <c r="R708" s="239">
        <f>Q708*H708</f>
        <v>0.10395000000000002</v>
      </c>
      <c r="S708" s="239">
        <v>0</v>
      </c>
      <c r="T708" s="240">
        <f>S708*H708</f>
        <v>0</v>
      </c>
      <c r="U708" s="39"/>
      <c r="V708" s="39"/>
      <c r="W708" s="39"/>
      <c r="X708" s="39"/>
      <c r="Y708" s="39"/>
      <c r="Z708" s="39"/>
      <c r="AA708" s="39"/>
      <c r="AB708" s="39"/>
      <c r="AC708" s="39"/>
      <c r="AD708" s="39"/>
      <c r="AE708" s="39"/>
      <c r="AR708" s="241" t="s">
        <v>328</v>
      </c>
      <c r="AT708" s="241" t="s">
        <v>227</v>
      </c>
      <c r="AU708" s="241" t="s">
        <v>85</v>
      </c>
      <c r="AY708" s="18" t="s">
        <v>161</v>
      </c>
      <c r="BE708" s="242">
        <f>IF(N708="základní",J708,0)</f>
        <v>0</v>
      </c>
      <c r="BF708" s="242">
        <f>IF(N708="snížená",J708,0)</f>
        <v>0</v>
      </c>
      <c r="BG708" s="242">
        <f>IF(N708="zákl. přenesená",J708,0)</f>
        <v>0</v>
      </c>
      <c r="BH708" s="242">
        <f>IF(N708="sníž. přenesená",J708,0)</f>
        <v>0</v>
      </c>
      <c r="BI708" s="242">
        <f>IF(N708="nulová",J708,0)</f>
        <v>0</v>
      </c>
      <c r="BJ708" s="18" t="s">
        <v>167</v>
      </c>
      <c r="BK708" s="242">
        <f>ROUND(I708*H708,2)</f>
        <v>0</v>
      </c>
      <c r="BL708" s="18" t="s">
        <v>248</v>
      </c>
      <c r="BM708" s="241" t="s">
        <v>978</v>
      </c>
    </row>
    <row r="709" s="2" customFormat="1">
      <c r="A709" s="39"/>
      <c r="B709" s="40"/>
      <c r="C709" s="41"/>
      <c r="D709" s="243" t="s">
        <v>169</v>
      </c>
      <c r="E709" s="41"/>
      <c r="F709" s="244" t="s">
        <v>977</v>
      </c>
      <c r="G709" s="41"/>
      <c r="H709" s="41"/>
      <c r="I709" s="245"/>
      <c r="J709" s="41"/>
      <c r="K709" s="41"/>
      <c r="L709" s="45"/>
      <c r="M709" s="246"/>
      <c r="N709" s="247"/>
      <c r="O709" s="93"/>
      <c r="P709" s="93"/>
      <c r="Q709" s="93"/>
      <c r="R709" s="93"/>
      <c r="S709" s="93"/>
      <c r="T709" s="94"/>
      <c r="U709" s="39"/>
      <c r="V709" s="39"/>
      <c r="W709" s="39"/>
      <c r="X709" s="39"/>
      <c r="Y709" s="39"/>
      <c r="Z709" s="39"/>
      <c r="AA709" s="39"/>
      <c r="AB709" s="39"/>
      <c r="AC709" s="39"/>
      <c r="AD709" s="39"/>
      <c r="AE709" s="39"/>
      <c r="AT709" s="18" t="s">
        <v>169</v>
      </c>
      <c r="AU709" s="18" t="s">
        <v>85</v>
      </c>
    </row>
    <row r="710" s="13" customFormat="1">
      <c r="A710" s="13"/>
      <c r="B710" s="248"/>
      <c r="C710" s="249"/>
      <c r="D710" s="243" t="s">
        <v>178</v>
      </c>
      <c r="E710" s="250" t="s">
        <v>1</v>
      </c>
      <c r="F710" s="251" t="s">
        <v>979</v>
      </c>
      <c r="G710" s="249"/>
      <c r="H710" s="252">
        <v>0.189</v>
      </c>
      <c r="I710" s="253"/>
      <c r="J710" s="249"/>
      <c r="K710" s="249"/>
      <c r="L710" s="254"/>
      <c r="M710" s="255"/>
      <c r="N710" s="256"/>
      <c r="O710" s="256"/>
      <c r="P710" s="256"/>
      <c r="Q710" s="256"/>
      <c r="R710" s="256"/>
      <c r="S710" s="256"/>
      <c r="T710" s="257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T710" s="258" t="s">
        <v>178</v>
      </c>
      <c r="AU710" s="258" t="s">
        <v>85</v>
      </c>
      <c r="AV710" s="13" t="s">
        <v>85</v>
      </c>
      <c r="AW710" s="13" t="s">
        <v>32</v>
      </c>
      <c r="AX710" s="13" t="s">
        <v>83</v>
      </c>
      <c r="AY710" s="258" t="s">
        <v>161</v>
      </c>
    </row>
    <row r="711" s="2" customFormat="1" ht="24.15" customHeight="1">
      <c r="A711" s="39"/>
      <c r="B711" s="40"/>
      <c r="C711" s="229" t="s">
        <v>980</v>
      </c>
      <c r="D711" s="229" t="s">
        <v>163</v>
      </c>
      <c r="E711" s="230" t="s">
        <v>981</v>
      </c>
      <c r="F711" s="231" t="s">
        <v>982</v>
      </c>
      <c r="G711" s="232" t="s">
        <v>214</v>
      </c>
      <c r="H711" s="233">
        <v>4.2590000000000003</v>
      </c>
      <c r="I711" s="234"/>
      <c r="J711" s="235">
        <f>ROUND(I711*H711,2)</f>
        <v>0</v>
      </c>
      <c r="K711" s="236"/>
      <c r="L711" s="45"/>
      <c r="M711" s="237" t="s">
        <v>1</v>
      </c>
      <c r="N711" s="238" t="s">
        <v>43</v>
      </c>
      <c r="O711" s="93"/>
      <c r="P711" s="239">
        <f>O711*H711</f>
        <v>0</v>
      </c>
      <c r="Q711" s="239">
        <v>0</v>
      </c>
      <c r="R711" s="239">
        <f>Q711*H711</f>
        <v>0</v>
      </c>
      <c r="S711" s="239">
        <v>0</v>
      </c>
      <c r="T711" s="240">
        <f>S711*H711</f>
        <v>0</v>
      </c>
      <c r="U711" s="39"/>
      <c r="V711" s="39"/>
      <c r="W711" s="39"/>
      <c r="X711" s="39"/>
      <c r="Y711" s="39"/>
      <c r="Z711" s="39"/>
      <c r="AA711" s="39"/>
      <c r="AB711" s="39"/>
      <c r="AC711" s="39"/>
      <c r="AD711" s="39"/>
      <c r="AE711" s="39"/>
      <c r="AR711" s="241" t="s">
        <v>248</v>
      </c>
      <c r="AT711" s="241" t="s">
        <v>163</v>
      </c>
      <c r="AU711" s="241" t="s">
        <v>85</v>
      </c>
      <c r="AY711" s="18" t="s">
        <v>161</v>
      </c>
      <c r="BE711" s="242">
        <f>IF(N711="základní",J711,0)</f>
        <v>0</v>
      </c>
      <c r="BF711" s="242">
        <f>IF(N711="snížená",J711,0)</f>
        <v>0</v>
      </c>
      <c r="BG711" s="242">
        <f>IF(N711="zákl. přenesená",J711,0)</f>
        <v>0</v>
      </c>
      <c r="BH711" s="242">
        <f>IF(N711="sníž. přenesená",J711,0)</f>
        <v>0</v>
      </c>
      <c r="BI711" s="242">
        <f>IF(N711="nulová",J711,0)</f>
        <v>0</v>
      </c>
      <c r="BJ711" s="18" t="s">
        <v>167</v>
      </c>
      <c r="BK711" s="242">
        <f>ROUND(I711*H711,2)</f>
        <v>0</v>
      </c>
      <c r="BL711" s="18" t="s">
        <v>248</v>
      </c>
      <c r="BM711" s="241" t="s">
        <v>983</v>
      </c>
    </row>
    <row r="712" s="2" customFormat="1">
      <c r="A712" s="39"/>
      <c r="B712" s="40"/>
      <c r="C712" s="41"/>
      <c r="D712" s="243" t="s">
        <v>169</v>
      </c>
      <c r="E712" s="41"/>
      <c r="F712" s="244" t="s">
        <v>982</v>
      </c>
      <c r="G712" s="41"/>
      <c r="H712" s="41"/>
      <c r="I712" s="245"/>
      <c r="J712" s="41"/>
      <c r="K712" s="41"/>
      <c r="L712" s="45"/>
      <c r="M712" s="246"/>
      <c r="N712" s="247"/>
      <c r="O712" s="93"/>
      <c r="P712" s="93"/>
      <c r="Q712" s="93"/>
      <c r="R712" s="93"/>
      <c r="S712" s="93"/>
      <c r="T712" s="94"/>
      <c r="U712" s="39"/>
      <c r="V712" s="39"/>
      <c r="W712" s="39"/>
      <c r="X712" s="39"/>
      <c r="Y712" s="39"/>
      <c r="Z712" s="39"/>
      <c r="AA712" s="39"/>
      <c r="AB712" s="39"/>
      <c r="AC712" s="39"/>
      <c r="AD712" s="39"/>
      <c r="AE712" s="39"/>
      <c r="AT712" s="18" t="s">
        <v>169</v>
      </c>
      <c r="AU712" s="18" t="s">
        <v>85</v>
      </c>
    </row>
    <row r="713" s="12" customFormat="1" ht="22.8" customHeight="1">
      <c r="A713" s="12"/>
      <c r="B713" s="213"/>
      <c r="C713" s="214"/>
      <c r="D713" s="215" t="s">
        <v>75</v>
      </c>
      <c r="E713" s="227" t="s">
        <v>984</v>
      </c>
      <c r="F713" s="227" t="s">
        <v>985</v>
      </c>
      <c r="G713" s="214"/>
      <c r="H713" s="214"/>
      <c r="I713" s="217"/>
      <c r="J713" s="228">
        <f>BK713</f>
        <v>0</v>
      </c>
      <c r="K713" s="214"/>
      <c r="L713" s="219"/>
      <c r="M713" s="220"/>
      <c r="N713" s="221"/>
      <c r="O713" s="221"/>
      <c r="P713" s="222">
        <f>SUM(P714:P742)</f>
        <v>0</v>
      </c>
      <c r="Q713" s="221"/>
      <c r="R713" s="222">
        <f>SUM(R714:R742)</f>
        <v>0.94491278999999995</v>
      </c>
      <c r="S713" s="221"/>
      <c r="T713" s="223">
        <f>SUM(T714:T742)</f>
        <v>0</v>
      </c>
      <c r="U713" s="12"/>
      <c r="V713" s="12"/>
      <c r="W713" s="12"/>
      <c r="X713" s="12"/>
      <c r="Y713" s="12"/>
      <c r="Z713" s="12"/>
      <c r="AA713" s="12"/>
      <c r="AB713" s="12"/>
      <c r="AC713" s="12"/>
      <c r="AD713" s="12"/>
      <c r="AE713" s="12"/>
      <c r="AR713" s="224" t="s">
        <v>85</v>
      </c>
      <c r="AT713" s="225" t="s">
        <v>75</v>
      </c>
      <c r="AU713" s="225" t="s">
        <v>83</v>
      </c>
      <c r="AY713" s="224" t="s">
        <v>161</v>
      </c>
      <c r="BK713" s="226">
        <f>SUM(BK714:BK742)</f>
        <v>0</v>
      </c>
    </row>
    <row r="714" s="2" customFormat="1" ht="24.15" customHeight="1">
      <c r="A714" s="39"/>
      <c r="B714" s="40"/>
      <c r="C714" s="229" t="s">
        <v>986</v>
      </c>
      <c r="D714" s="229" t="s">
        <v>163</v>
      </c>
      <c r="E714" s="230" t="s">
        <v>987</v>
      </c>
      <c r="F714" s="231" t="s">
        <v>988</v>
      </c>
      <c r="G714" s="232" t="s">
        <v>260</v>
      </c>
      <c r="H714" s="233">
        <v>4.7699999999999996</v>
      </c>
      <c r="I714" s="234"/>
      <c r="J714" s="235">
        <f>ROUND(I714*H714,2)</f>
        <v>0</v>
      </c>
      <c r="K714" s="236"/>
      <c r="L714" s="45"/>
      <c r="M714" s="237" t="s">
        <v>1</v>
      </c>
      <c r="N714" s="238" t="s">
        <v>43</v>
      </c>
      <c r="O714" s="93"/>
      <c r="P714" s="239">
        <f>O714*H714</f>
        <v>0</v>
      </c>
      <c r="Q714" s="239">
        <v>0.01385</v>
      </c>
      <c r="R714" s="239">
        <f>Q714*H714</f>
        <v>0.066064499999999998</v>
      </c>
      <c r="S714" s="239">
        <v>0</v>
      </c>
      <c r="T714" s="240">
        <f>S714*H714</f>
        <v>0</v>
      </c>
      <c r="U714" s="39"/>
      <c r="V714" s="39"/>
      <c r="W714" s="39"/>
      <c r="X714" s="39"/>
      <c r="Y714" s="39"/>
      <c r="Z714" s="39"/>
      <c r="AA714" s="39"/>
      <c r="AB714" s="39"/>
      <c r="AC714" s="39"/>
      <c r="AD714" s="39"/>
      <c r="AE714" s="39"/>
      <c r="AR714" s="241" t="s">
        <v>248</v>
      </c>
      <c r="AT714" s="241" t="s">
        <v>163</v>
      </c>
      <c r="AU714" s="241" t="s">
        <v>85</v>
      </c>
      <c r="AY714" s="18" t="s">
        <v>161</v>
      </c>
      <c r="BE714" s="242">
        <f>IF(N714="základní",J714,0)</f>
        <v>0</v>
      </c>
      <c r="BF714" s="242">
        <f>IF(N714="snížená",J714,0)</f>
        <v>0</v>
      </c>
      <c r="BG714" s="242">
        <f>IF(N714="zákl. přenesená",J714,0)</f>
        <v>0</v>
      </c>
      <c r="BH714" s="242">
        <f>IF(N714="sníž. přenesená",J714,0)</f>
        <v>0</v>
      </c>
      <c r="BI714" s="242">
        <f>IF(N714="nulová",J714,0)</f>
        <v>0</v>
      </c>
      <c r="BJ714" s="18" t="s">
        <v>167</v>
      </c>
      <c r="BK714" s="242">
        <f>ROUND(I714*H714,2)</f>
        <v>0</v>
      </c>
      <c r="BL714" s="18" t="s">
        <v>248</v>
      </c>
      <c r="BM714" s="241" t="s">
        <v>989</v>
      </c>
    </row>
    <row r="715" s="2" customFormat="1">
      <c r="A715" s="39"/>
      <c r="B715" s="40"/>
      <c r="C715" s="41"/>
      <c r="D715" s="243" t="s">
        <v>169</v>
      </c>
      <c r="E715" s="41"/>
      <c r="F715" s="244" t="s">
        <v>988</v>
      </c>
      <c r="G715" s="41"/>
      <c r="H715" s="41"/>
      <c r="I715" s="245"/>
      <c r="J715" s="41"/>
      <c r="K715" s="41"/>
      <c r="L715" s="45"/>
      <c r="M715" s="246"/>
      <c r="N715" s="247"/>
      <c r="O715" s="93"/>
      <c r="P715" s="93"/>
      <c r="Q715" s="93"/>
      <c r="R715" s="93"/>
      <c r="S715" s="93"/>
      <c r="T715" s="94"/>
      <c r="U715" s="39"/>
      <c r="V715" s="39"/>
      <c r="W715" s="39"/>
      <c r="X715" s="39"/>
      <c r="Y715" s="39"/>
      <c r="Z715" s="39"/>
      <c r="AA715" s="39"/>
      <c r="AB715" s="39"/>
      <c r="AC715" s="39"/>
      <c r="AD715" s="39"/>
      <c r="AE715" s="39"/>
      <c r="AT715" s="18" t="s">
        <v>169</v>
      </c>
      <c r="AU715" s="18" t="s">
        <v>85</v>
      </c>
    </row>
    <row r="716" s="13" customFormat="1">
      <c r="A716" s="13"/>
      <c r="B716" s="248"/>
      <c r="C716" s="249"/>
      <c r="D716" s="243" t="s">
        <v>178</v>
      </c>
      <c r="E716" s="250" t="s">
        <v>1</v>
      </c>
      <c r="F716" s="251" t="s">
        <v>990</v>
      </c>
      <c r="G716" s="249"/>
      <c r="H716" s="252">
        <v>4.7699999999999996</v>
      </c>
      <c r="I716" s="253"/>
      <c r="J716" s="249"/>
      <c r="K716" s="249"/>
      <c r="L716" s="254"/>
      <c r="M716" s="255"/>
      <c r="N716" s="256"/>
      <c r="O716" s="256"/>
      <c r="P716" s="256"/>
      <c r="Q716" s="256"/>
      <c r="R716" s="256"/>
      <c r="S716" s="256"/>
      <c r="T716" s="257"/>
      <c r="U716" s="13"/>
      <c r="V716" s="13"/>
      <c r="W716" s="13"/>
      <c r="X716" s="13"/>
      <c r="Y716" s="13"/>
      <c r="Z716" s="13"/>
      <c r="AA716" s="13"/>
      <c r="AB716" s="13"/>
      <c r="AC716" s="13"/>
      <c r="AD716" s="13"/>
      <c r="AE716" s="13"/>
      <c r="AT716" s="258" t="s">
        <v>178</v>
      </c>
      <c r="AU716" s="258" t="s">
        <v>85</v>
      </c>
      <c r="AV716" s="13" t="s">
        <v>85</v>
      </c>
      <c r="AW716" s="13" t="s">
        <v>32</v>
      </c>
      <c r="AX716" s="13" t="s">
        <v>83</v>
      </c>
      <c r="AY716" s="258" t="s">
        <v>161</v>
      </c>
    </row>
    <row r="717" s="2" customFormat="1" ht="24.15" customHeight="1">
      <c r="A717" s="39"/>
      <c r="B717" s="40"/>
      <c r="C717" s="229" t="s">
        <v>991</v>
      </c>
      <c r="D717" s="229" t="s">
        <v>163</v>
      </c>
      <c r="E717" s="230" t="s">
        <v>992</v>
      </c>
      <c r="F717" s="231" t="s">
        <v>993</v>
      </c>
      <c r="G717" s="232" t="s">
        <v>260</v>
      </c>
      <c r="H717" s="233">
        <v>7.1230000000000002</v>
      </c>
      <c r="I717" s="234"/>
      <c r="J717" s="235">
        <f>ROUND(I717*H717,2)</f>
        <v>0</v>
      </c>
      <c r="K717" s="236"/>
      <c r="L717" s="45"/>
      <c r="M717" s="237" t="s">
        <v>1</v>
      </c>
      <c r="N717" s="238" t="s">
        <v>43</v>
      </c>
      <c r="O717" s="93"/>
      <c r="P717" s="239">
        <f>O717*H717</f>
        <v>0</v>
      </c>
      <c r="Q717" s="239">
        <v>0.01385</v>
      </c>
      <c r="R717" s="239">
        <f>Q717*H717</f>
        <v>0.098653549999999993</v>
      </c>
      <c r="S717" s="239">
        <v>0</v>
      </c>
      <c r="T717" s="240">
        <f>S717*H717</f>
        <v>0</v>
      </c>
      <c r="U717" s="39"/>
      <c r="V717" s="39"/>
      <c r="W717" s="39"/>
      <c r="X717" s="39"/>
      <c r="Y717" s="39"/>
      <c r="Z717" s="39"/>
      <c r="AA717" s="39"/>
      <c r="AB717" s="39"/>
      <c r="AC717" s="39"/>
      <c r="AD717" s="39"/>
      <c r="AE717" s="39"/>
      <c r="AR717" s="241" t="s">
        <v>248</v>
      </c>
      <c r="AT717" s="241" t="s">
        <v>163</v>
      </c>
      <c r="AU717" s="241" t="s">
        <v>85</v>
      </c>
      <c r="AY717" s="18" t="s">
        <v>161</v>
      </c>
      <c r="BE717" s="242">
        <f>IF(N717="základní",J717,0)</f>
        <v>0</v>
      </c>
      <c r="BF717" s="242">
        <f>IF(N717="snížená",J717,0)</f>
        <v>0</v>
      </c>
      <c r="BG717" s="242">
        <f>IF(N717="zákl. přenesená",J717,0)</f>
        <v>0</v>
      </c>
      <c r="BH717" s="242">
        <f>IF(N717="sníž. přenesená",J717,0)</f>
        <v>0</v>
      </c>
      <c r="BI717" s="242">
        <f>IF(N717="nulová",J717,0)</f>
        <v>0</v>
      </c>
      <c r="BJ717" s="18" t="s">
        <v>167</v>
      </c>
      <c r="BK717" s="242">
        <f>ROUND(I717*H717,2)</f>
        <v>0</v>
      </c>
      <c r="BL717" s="18" t="s">
        <v>248</v>
      </c>
      <c r="BM717" s="241" t="s">
        <v>994</v>
      </c>
    </row>
    <row r="718" s="2" customFormat="1">
      <c r="A718" s="39"/>
      <c r="B718" s="40"/>
      <c r="C718" s="41"/>
      <c r="D718" s="243" t="s">
        <v>169</v>
      </c>
      <c r="E718" s="41"/>
      <c r="F718" s="244" t="s">
        <v>993</v>
      </c>
      <c r="G718" s="41"/>
      <c r="H718" s="41"/>
      <c r="I718" s="245"/>
      <c r="J718" s="41"/>
      <c r="K718" s="41"/>
      <c r="L718" s="45"/>
      <c r="M718" s="246"/>
      <c r="N718" s="247"/>
      <c r="O718" s="93"/>
      <c r="P718" s="93"/>
      <c r="Q718" s="93"/>
      <c r="R718" s="93"/>
      <c r="S718" s="93"/>
      <c r="T718" s="94"/>
      <c r="U718" s="39"/>
      <c r="V718" s="39"/>
      <c r="W718" s="39"/>
      <c r="X718" s="39"/>
      <c r="Y718" s="39"/>
      <c r="Z718" s="39"/>
      <c r="AA718" s="39"/>
      <c r="AB718" s="39"/>
      <c r="AC718" s="39"/>
      <c r="AD718" s="39"/>
      <c r="AE718" s="39"/>
      <c r="AT718" s="18" t="s">
        <v>169</v>
      </c>
      <c r="AU718" s="18" t="s">
        <v>85</v>
      </c>
    </row>
    <row r="719" s="13" customFormat="1">
      <c r="A719" s="13"/>
      <c r="B719" s="248"/>
      <c r="C719" s="249"/>
      <c r="D719" s="243" t="s">
        <v>178</v>
      </c>
      <c r="E719" s="250" t="s">
        <v>1</v>
      </c>
      <c r="F719" s="251" t="s">
        <v>550</v>
      </c>
      <c r="G719" s="249"/>
      <c r="H719" s="252">
        <v>7.1230000000000002</v>
      </c>
      <c r="I719" s="253"/>
      <c r="J719" s="249"/>
      <c r="K719" s="249"/>
      <c r="L719" s="254"/>
      <c r="M719" s="255"/>
      <c r="N719" s="256"/>
      <c r="O719" s="256"/>
      <c r="P719" s="256"/>
      <c r="Q719" s="256"/>
      <c r="R719" s="256"/>
      <c r="S719" s="256"/>
      <c r="T719" s="257"/>
      <c r="U719" s="13"/>
      <c r="V719" s="13"/>
      <c r="W719" s="13"/>
      <c r="X719" s="13"/>
      <c r="Y719" s="13"/>
      <c r="Z719" s="13"/>
      <c r="AA719" s="13"/>
      <c r="AB719" s="13"/>
      <c r="AC719" s="13"/>
      <c r="AD719" s="13"/>
      <c r="AE719" s="13"/>
      <c r="AT719" s="258" t="s">
        <v>178</v>
      </c>
      <c r="AU719" s="258" t="s">
        <v>85</v>
      </c>
      <c r="AV719" s="13" t="s">
        <v>85</v>
      </c>
      <c r="AW719" s="13" t="s">
        <v>32</v>
      </c>
      <c r="AX719" s="13" t="s">
        <v>83</v>
      </c>
      <c r="AY719" s="258" t="s">
        <v>161</v>
      </c>
    </row>
    <row r="720" s="2" customFormat="1" ht="16.5" customHeight="1">
      <c r="A720" s="39"/>
      <c r="B720" s="40"/>
      <c r="C720" s="229" t="s">
        <v>995</v>
      </c>
      <c r="D720" s="229" t="s">
        <v>163</v>
      </c>
      <c r="E720" s="230" t="s">
        <v>996</v>
      </c>
      <c r="F720" s="231" t="s">
        <v>997</v>
      </c>
      <c r="G720" s="232" t="s">
        <v>260</v>
      </c>
      <c r="H720" s="233">
        <v>59.776000000000003</v>
      </c>
      <c r="I720" s="234"/>
      <c r="J720" s="235">
        <f>ROUND(I720*H720,2)</f>
        <v>0</v>
      </c>
      <c r="K720" s="236"/>
      <c r="L720" s="45"/>
      <c r="M720" s="237" t="s">
        <v>1</v>
      </c>
      <c r="N720" s="238" t="s">
        <v>43</v>
      </c>
      <c r="O720" s="93"/>
      <c r="P720" s="239">
        <f>O720*H720</f>
        <v>0</v>
      </c>
      <c r="Q720" s="239">
        <v>0</v>
      </c>
      <c r="R720" s="239">
        <f>Q720*H720</f>
        <v>0</v>
      </c>
      <c r="S720" s="239">
        <v>0</v>
      </c>
      <c r="T720" s="240">
        <f>S720*H720</f>
        <v>0</v>
      </c>
      <c r="U720" s="39"/>
      <c r="V720" s="39"/>
      <c r="W720" s="39"/>
      <c r="X720" s="39"/>
      <c r="Y720" s="39"/>
      <c r="Z720" s="39"/>
      <c r="AA720" s="39"/>
      <c r="AB720" s="39"/>
      <c r="AC720" s="39"/>
      <c r="AD720" s="39"/>
      <c r="AE720" s="39"/>
      <c r="AR720" s="241" t="s">
        <v>248</v>
      </c>
      <c r="AT720" s="241" t="s">
        <v>163</v>
      </c>
      <c r="AU720" s="241" t="s">
        <v>85</v>
      </c>
      <c r="AY720" s="18" t="s">
        <v>161</v>
      </c>
      <c r="BE720" s="242">
        <f>IF(N720="základní",J720,0)</f>
        <v>0</v>
      </c>
      <c r="BF720" s="242">
        <f>IF(N720="snížená",J720,0)</f>
        <v>0</v>
      </c>
      <c r="BG720" s="242">
        <f>IF(N720="zákl. přenesená",J720,0)</f>
        <v>0</v>
      </c>
      <c r="BH720" s="242">
        <f>IF(N720="sníž. přenesená",J720,0)</f>
        <v>0</v>
      </c>
      <c r="BI720" s="242">
        <f>IF(N720="nulová",J720,0)</f>
        <v>0</v>
      </c>
      <c r="BJ720" s="18" t="s">
        <v>167</v>
      </c>
      <c r="BK720" s="242">
        <f>ROUND(I720*H720,2)</f>
        <v>0</v>
      </c>
      <c r="BL720" s="18" t="s">
        <v>248</v>
      </c>
      <c r="BM720" s="241" t="s">
        <v>998</v>
      </c>
    </row>
    <row r="721" s="2" customFormat="1">
      <c r="A721" s="39"/>
      <c r="B721" s="40"/>
      <c r="C721" s="41"/>
      <c r="D721" s="243" t="s">
        <v>169</v>
      </c>
      <c r="E721" s="41"/>
      <c r="F721" s="244" t="s">
        <v>999</v>
      </c>
      <c r="G721" s="41"/>
      <c r="H721" s="41"/>
      <c r="I721" s="245"/>
      <c r="J721" s="41"/>
      <c r="K721" s="41"/>
      <c r="L721" s="45"/>
      <c r="M721" s="246"/>
      <c r="N721" s="247"/>
      <c r="O721" s="93"/>
      <c r="P721" s="93"/>
      <c r="Q721" s="93"/>
      <c r="R721" s="93"/>
      <c r="S721" s="93"/>
      <c r="T721" s="94"/>
      <c r="U721" s="39"/>
      <c r="V721" s="39"/>
      <c r="W721" s="39"/>
      <c r="X721" s="39"/>
      <c r="Y721" s="39"/>
      <c r="Z721" s="39"/>
      <c r="AA721" s="39"/>
      <c r="AB721" s="39"/>
      <c r="AC721" s="39"/>
      <c r="AD721" s="39"/>
      <c r="AE721" s="39"/>
      <c r="AT721" s="18" t="s">
        <v>169</v>
      </c>
      <c r="AU721" s="18" t="s">
        <v>85</v>
      </c>
    </row>
    <row r="722" s="2" customFormat="1" ht="24.15" customHeight="1">
      <c r="A722" s="39"/>
      <c r="B722" s="40"/>
      <c r="C722" s="281" t="s">
        <v>1000</v>
      </c>
      <c r="D722" s="281" t="s">
        <v>227</v>
      </c>
      <c r="E722" s="282" t="s">
        <v>1001</v>
      </c>
      <c r="F722" s="283" t="s">
        <v>1002</v>
      </c>
      <c r="G722" s="284" t="s">
        <v>260</v>
      </c>
      <c r="H722" s="285">
        <v>68.742000000000004</v>
      </c>
      <c r="I722" s="286"/>
      <c r="J722" s="287">
        <f>ROUND(I722*H722,2)</f>
        <v>0</v>
      </c>
      <c r="K722" s="288"/>
      <c r="L722" s="289"/>
      <c r="M722" s="290" t="s">
        <v>1</v>
      </c>
      <c r="N722" s="291" t="s">
        <v>43</v>
      </c>
      <c r="O722" s="93"/>
      <c r="P722" s="239">
        <f>O722*H722</f>
        <v>0</v>
      </c>
      <c r="Q722" s="239">
        <v>0.00011</v>
      </c>
      <c r="R722" s="239">
        <f>Q722*H722</f>
        <v>0.0075616200000000007</v>
      </c>
      <c r="S722" s="239">
        <v>0</v>
      </c>
      <c r="T722" s="240">
        <f>S722*H722</f>
        <v>0</v>
      </c>
      <c r="U722" s="39"/>
      <c r="V722" s="39"/>
      <c r="W722" s="39"/>
      <c r="X722" s="39"/>
      <c r="Y722" s="39"/>
      <c r="Z722" s="39"/>
      <c r="AA722" s="39"/>
      <c r="AB722" s="39"/>
      <c r="AC722" s="39"/>
      <c r="AD722" s="39"/>
      <c r="AE722" s="39"/>
      <c r="AR722" s="241" t="s">
        <v>328</v>
      </c>
      <c r="AT722" s="241" t="s">
        <v>227</v>
      </c>
      <c r="AU722" s="241" t="s">
        <v>85</v>
      </c>
      <c r="AY722" s="18" t="s">
        <v>161</v>
      </c>
      <c r="BE722" s="242">
        <f>IF(N722="základní",J722,0)</f>
        <v>0</v>
      </c>
      <c r="BF722" s="242">
        <f>IF(N722="snížená",J722,0)</f>
        <v>0</v>
      </c>
      <c r="BG722" s="242">
        <f>IF(N722="zákl. přenesená",J722,0)</f>
        <v>0</v>
      </c>
      <c r="BH722" s="242">
        <f>IF(N722="sníž. přenesená",J722,0)</f>
        <v>0</v>
      </c>
      <c r="BI722" s="242">
        <f>IF(N722="nulová",J722,0)</f>
        <v>0</v>
      </c>
      <c r="BJ722" s="18" t="s">
        <v>167</v>
      </c>
      <c r="BK722" s="242">
        <f>ROUND(I722*H722,2)</f>
        <v>0</v>
      </c>
      <c r="BL722" s="18" t="s">
        <v>248</v>
      </c>
      <c r="BM722" s="241" t="s">
        <v>1003</v>
      </c>
    </row>
    <row r="723" s="2" customFormat="1">
      <c r="A723" s="39"/>
      <c r="B723" s="40"/>
      <c r="C723" s="41"/>
      <c r="D723" s="243" t="s">
        <v>169</v>
      </c>
      <c r="E723" s="41"/>
      <c r="F723" s="244" t="s">
        <v>1002</v>
      </c>
      <c r="G723" s="41"/>
      <c r="H723" s="41"/>
      <c r="I723" s="245"/>
      <c r="J723" s="41"/>
      <c r="K723" s="41"/>
      <c r="L723" s="45"/>
      <c r="M723" s="246"/>
      <c r="N723" s="247"/>
      <c r="O723" s="93"/>
      <c r="P723" s="93"/>
      <c r="Q723" s="93"/>
      <c r="R723" s="93"/>
      <c r="S723" s="93"/>
      <c r="T723" s="94"/>
      <c r="U723" s="39"/>
      <c r="V723" s="39"/>
      <c r="W723" s="39"/>
      <c r="X723" s="39"/>
      <c r="Y723" s="39"/>
      <c r="Z723" s="39"/>
      <c r="AA723" s="39"/>
      <c r="AB723" s="39"/>
      <c r="AC723" s="39"/>
      <c r="AD723" s="39"/>
      <c r="AE723" s="39"/>
      <c r="AT723" s="18" t="s">
        <v>169</v>
      </c>
      <c r="AU723" s="18" t="s">
        <v>85</v>
      </c>
    </row>
    <row r="724" s="13" customFormat="1">
      <c r="A724" s="13"/>
      <c r="B724" s="248"/>
      <c r="C724" s="249"/>
      <c r="D724" s="243" t="s">
        <v>178</v>
      </c>
      <c r="E724" s="249"/>
      <c r="F724" s="251" t="s">
        <v>1004</v>
      </c>
      <c r="G724" s="249"/>
      <c r="H724" s="252">
        <v>68.742000000000004</v>
      </c>
      <c r="I724" s="253"/>
      <c r="J724" s="249"/>
      <c r="K724" s="249"/>
      <c r="L724" s="254"/>
      <c r="M724" s="255"/>
      <c r="N724" s="256"/>
      <c r="O724" s="256"/>
      <c r="P724" s="256"/>
      <c r="Q724" s="256"/>
      <c r="R724" s="256"/>
      <c r="S724" s="256"/>
      <c r="T724" s="257"/>
      <c r="U724" s="13"/>
      <c r="V724" s="13"/>
      <c r="W724" s="13"/>
      <c r="X724" s="13"/>
      <c r="Y724" s="13"/>
      <c r="Z724" s="13"/>
      <c r="AA724" s="13"/>
      <c r="AB724" s="13"/>
      <c r="AC724" s="13"/>
      <c r="AD724" s="13"/>
      <c r="AE724" s="13"/>
      <c r="AT724" s="258" t="s">
        <v>178</v>
      </c>
      <c r="AU724" s="258" t="s">
        <v>85</v>
      </c>
      <c r="AV724" s="13" t="s">
        <v>85</v>
      </c>
      <c r="AW724" s="13" t="s">
        <v>4</v>
      </c>
      <c r="AX724" s="13" t="s">
        <v>83</v>
      </c>
      <c r="AY724" s="258" t="s">
        <v>161</v>
      </c>
    </row>
    <row r="725" s="2" customFormat="1" ht="21.75" customHeight="1">
      <c r="A725" s="39"/>
      <c r="B725" s="40"/>
      <c r="C725" s="229" t="s">
        <v>1005</v>
      </c>
      <c r="D725" s="229" t="s">
        <v>163</v>
      </c>
      <c r="E725" s="230" t="s">
        <v>1006</v>
      </c>
      <c r="F725" s="231" t="s">
        <v>1007</v>
      </c>
      <c r="G725" s="232" t="s">
        <v>260</v>
      </c>
      <c r="H725" s="233">
        <v>5.7599999999999998</v>
      </c>
      <c r="I725" s="234"/>
      <c r="J725" s="235">
        <f>ROUND(I725*H725,2)</f>
        <v>0</v>
      </c>
      <c r="K725" s="236"/>
      <c r="L725" s="45"/>
      <c r="M725" s="237" t="s">
        <v>1</v>
      </c>
      <c r="N725" s="238" t="s">
        <v>43</v>
      </c>
      <c r="O725" s="93"/>
      <c r="P725" s="239">
        <f>O725*H725</f>
        <v>0</v>
      </c>
      <c r="Q725" s="239">
        <v>0.026429999999999999</v>
      </c>
      <c r="R725" s="239">
        <f>Q725*H725</f>
        <v>0.15223679999999998</v>
      </c>
      <c r="S725" s="239">
        <v>0</v>
      </c>
      <c r="T725" s="240">
        <f>S725*H725</f>
        <v>0</v>
      </c>
      <c r="U725" s="39"/>
      <c r="V725" s="39"/>
      <c r="W725" s="39"/>
      <c r="X725" s="39"/>
      <c r="Y725" s="39"/>
      <c r="Z725" s="39"/>
      <c r="AA725" s="39"/>
      <c r="AB725" s="39"/>
      <c r="AC725" s="39"/>
      <c r="AD725" s="39"/>
      <c r="AE725" s="39"/>
      <c r="AR725" s="241" t="s">
        <v>248</v>
      </c>
      <c r="AT725" s="241" t="s">
        <v>163</v>
      </c>
      <c r="AU725" s="241" t="s">
        <v>85</v>
      </c>
      <c r="AY725" s="18" t="s">
        <v>161</v>
      </c>
      <c r="BE725" s="242">
        <f>IF(N725="základní",J725,0)</f>
        <v>0</v>
      </c>
      <c r="BF725" s="242">
        <f>IF(N725="snížená",J725,0)</f>
        <v>0</v>
      </c>
      <c r="BG725" s="242">
        <f>IF(N725="zákl. přenesená",J725,0)</f>
        <v>0</v>
      </c>
      <c r="BH725" s="242">
        <f>IF(N725="sníž. přenesená",J725,0)</f>
        <v>0</v>
      </c>
      <c r="BI725" s="242">
        <f>IF(N725="nulová",J725,0)</f>
        <v>0</v>
      </c>
      <c r="BJ725" s="18" t="s">
        <v>167</v>
      </c>
      <c r="BK725" s="242">
        <f>ROUND(I725*H725,2)</f>
        <v>0</v>
      </c>
      <c r="BL725" s="18" t="s">
        <v>248</v>
      </c>
      <c r="BM725" s="241" t="s">
        <v>1008</v>
      </c>
    </row>
    <row r="726" s="2" customFormat="1">
      <c r="A726" s="39"/>
      <c r="B726" s="40"/>
      <c r="C726" s="41"/>
      <c r="D726" s="243" t="s">
        <v>169</v>
      </c>
      <c r="E726" s="41"/>
      <c r="F726" s="244" t="s">
        <v>1007</v>
      </c>
      <c r="G726" s="41"/>
      <c r="H726" s="41"/>
      <c r="I726" s="245"/>
      <c r="J726" s="41"/>
      <c r="K726" s="41"/>
      <c r="L726" s="45"/>
      <c r="M726" s="246"/>
      <c r="N726" s="247"/>
      <c r="O726" s="93"/>
      <c r="P726" s="93"/>
      <c r="Q726" s="93"/>
      <c r="R726" s="93"/>
      <c r="S726" s="93"/>
      <c r="T726" s="94"/>
      <c r="U726" s="39"/>
      <c r="V726" s="39"/>
      <c r="W726" s="39"/>
      <c r="X726" s="39"/>
      <c r="Y726" s="39"/>
      <c r="Z726" s="39"/>
      <c r="AA726" s="39"/>
      <c r="AB726" s="39"/>
      <c r="AC726" s="39"/>
      <c r="AD726" s="39"/>
      <c r="AE726" s="39"/>
      <c r="AT726" s="18" t="s">
        <v>169</v>
      </c>
      <c r="AU726" s="18" t="s">
        <v>85</v>
      </c>
    </row>
    <row r="727" s="13" customFormat="1">
      <c r="A727" s="13"/>
      <c r="B727" s="248"/>
      <c r="C727" s="249"/>
      <c r="D727" s="243" t="s">
        <v>178</v>
      </c>
      <c r="E727" s="250" t="s">
        <v>1</v>
      </c>
      <c r="F727" s="251" t="s">
        <v>1009</v>
      </c>
      <c r="G727" s="249"/>
      <c r="H727" s="252">
        <v>5.7599999999999998</v>
      </c>
      <c r="I727" s="253"/>
      <c r="J727" s="249"/>
      <c r="K727" s="249"/>
      <c r="L727" s="254"/>
      <c r="M727" s="255"/>
      <c r="N727" s="256"/>
      <c r="O727" s="256"/>
      <c r="P727" s="256"/>
      <c r="Q727" s="256"/>
      <c r="R727" s="256"/>
      <c r="S727" s="256"/>
      <c r="T727" s="257"/>
      <c r="U727" s="13"/>
      <c r="V727" s="13"/>
      <c r="W727" s="13"/>
      <c r="X727" s="13"/>
      <c r="Y727" s="13"/>
      <c r="Z727" s="13"/>
      <c r="AA727" s="13"/>
      <c r="AB727" s="13"/>
      <c r="AC727" s="13"/>
      <c r="AD727" s="13"/>
      <c r="AE727" s="13"/>
      <c r="AT727" s="258" t="s">
        <v>178</v>
      </c>
      <c r="AU727" s="258" t="s">
        <v>85</v>
      </c>
      <c r="AV727" s="13" t="s">
        <v>85</v>
      </c>
      <c r="AW727" s="13" t="s">
        <v>32</v>
      </c>
      <c r="AX727" s="13" t="s">
        <v>83</v>
      </c>
      <c r="AY727" s="258" t="s">
        <v>161</v>
      </c>
    </row>
    <row r="728" s="2" customFormat="1" ht="24.15" customHeight="1">
      <c r="A728" s="39"/>
      <c r="B728" s="40"/>
      <c r="C728" s="229" t="s">
        <v>1010</v>
      </c>
      <c r="D728" s="229" t="s">
        <v>163</v>
      </c>
      <c r="E728" s="230" t="s">
        <v>1011</v>
      </c>
      <c r="F728" s="231" t="s">
        <v>1012</v>
      </c>
      <c r="G728" s="232" t="s">
        <v>260</v>
      </c>
      <c r="H728" s="233">
        <v>59.776000000000003</v>
      </c>
      <c r="I728" s="234"/>
      <c r="J728" s="235">
        <f>ROUND(I728*H728,2)</f>
        <v>0</v>
      </c>
      <c r="K728" s="236"/>
      <c r="L728" s="45"/>
      <c r="M728" s="237" t="s">
        <v>1</v>
      </c>
      <c r="N728" s="238" t="s">
        <v>43</v>
      </c>
      <c r="O728" s="93"/>
      <c r="P728" s="239">
        <f>O728*H728</f>
        <v>0</v>
      </c>
      <c r="Q728" s="239">
        <v>0.00132</v>
      </c>
      <c r="R728" s="239">
        <f>Q728*H728</f>
        <v>0.07890432</v>
      </c>
      <c r="S728" s="239">
        <v>0</v>
      </c>
      <c r="T728" s="240">
        <f>S728*H728</f>
        <v>0</v>
      </c>
      <c r="U728" s="39"/>
      <c r="V728" s="39"/>
      <c r="W728" s="39"/>
      <c r="X728" s="39"/>
      <c r="Y728" s="39"/>
      <c r="Z728" s="39"/>
      <c r="AA728" s="39"/>
      <c r="AB728" s="39"/>
      <c r="AC728" s="39"/>
      <c r="AD728" s="39"/>
      <c r="AE728" s="39"/>
      <c r="AR728" s="241" t="s">
        <v>248</v>
      </c>
      <c r="AT728" s="241" t="s">
        <v>163</v>
      </c>
      <c r="AU728" s="241" t="s">
        <v>85</v>
      </c>
      <c r="AY728" s="18" t="s">
        <v>161</v>
      </c>
      <c r="BE728" s="242">
        <f>IF(N728="základní",J728,0)</f>
        <v>0</v>
      </c>
      <c r="BF728" s="242">
        <f>IF(N728="snížená",J728,0)</f>
        <v>0</v>
      </c>
      <c r="BG728" s="242">
        <f>IF(N728="zákl. přenesená",J728,0)</f>
        <v>0</v>
      </c>
      <c r="BH728" s="242">
        <f>IF(N728="sníž. přenesená",J728,0)</f>
        <v>0</v>
      </c>
      <c r="BI728" s="242">
        <f>IF(N728="nulová",J728,0)</f>
        <v>0</v>
      </c>
      <c r="BJ728" s="18" t="s">
        <v>167</v>
      </c>
      <c r="BK728" s="242">
        <f>ROUND(I728*H728,2)</f>
        <v>0</v>
      </c>
      <c r="BL728" s="18" t="s">
        <v>248</v>
      </c>
      <c r="BM728" s="241" t="s">
        <v>1013</v>
      </c>
    </row>
    <row r="729" s="2" customFormat="1">
      <c r="A729" s="39"/>
      <c r="B729" s="40"/>
      <c r="C729" s="41"/>
      <c r="D729" s="243" t="s">
        <v>169</v>
      </c>
      <c r="E729" s="41"/>
      <c r="F729" s="244" t="s">
        <v>1012</v>
      </c>
      <c r="G729" s="41"/>
      <c r="H729" s="41"/>
      <c r="I729" s="245"/>
      <c r="J729" s="41"/>
      <c r="K729" s="41"/>
      <c r="L729" s="45"/>
      <c r="M729" s="246"/>
      <c r="N729" s="247"/>
      <c r="O729" s="93"/>
      <c r="P729" s="93"/>
      <c r="Q729" s="93"/>
      <c r="R729" s="93"/>
      <c r="S729" s="93"/>
      <c r="T729" s="94"/>
      <c r="U729" s="39"/>
      <c r="V729" s="39"/>
      <c r="W729" s="39"/>
      <c r="X729" s="39"/>
      <c r="Y729" s="39"/>
      <c r="Z729" s="39"/>
      <c r="AA729" s="39"/>
      <c r="AB729" s="39"/>
      <c r="AC729" s="39"/>
      <c r="AD729" s="39"/>
      <c r="AE729" s="39"/>
      <c r="AT729" s="18" t="s">
        <v>169</v>
      </c>
      <c r="AU729" s="18" t="s">
        <v>85</v>
      </c>
    </row>
    <row r="730" s="13" customFormat="1">
      <c r="A730" s="13"/>
      <c r="B730" s="248"/>
      <c r="C730" s="249"/>
      <c r="D730" s="243" t="s">
        <v>178</v>
      </c>
      <c r="E730" s="250" t="s">
        <v>1</v>
      </c>
      <c r="F730" s="251" t="s">
        <v>549</v>
      </c>
      <c r="G730" s="249"/>
      <c r="H730" s="252">
        <v>59.776000000000003</v>
      </c>
      <c r="I730" s="253"/>
      <c r="J730" s="249"/>
      <c r="K730" s="249"/>
      <c r="L730" s="254"/>
      <c r="M730" s="255"/>
      <c r="N730" s="256"/>
      <c r="O730" s="256"/>
      <c r="P730" s="256"/>
      <c r="Q730" s="256"/>
      <c r="R730" s="256"/>
      <c r="S730" s="256"/>
      <c r="T730" s="257"/>
      <c r="U730" s="13"/>
      <c r="V730" s="13"/>
      <c r="W730" s="13"/>
      <c r="X730" s="13"/>
      <c r="Y730" s="13"/>
      <c r="Z730" s="13"/>
      <c r="AA730" s="13"/>
      <c r="AB730" s="13"/>
      <c r="AC730" s="13"/>
      <c r="AD730" s="13"/>
      <c r="AE730" s="13"/>
      <c r="AT730" s="258" t="s">
        <v>178</v>
      </c>
      <c r="AU730" s="258" t="s">
        <v>85</v>
      </c>
      <c r="AV730" s="13" t="s">
        <v>85</v>
      </c>
      <c r="AW730" s="13" t="s">
        <v>32</v>
      </c>
      <c r="AX730" s="13" t="s">
        <v>83</v>
      </c>
      <c r="AY730" s="258" t="s">
        <v>161</v>
      </c>
    </row>
    <row r="731" s="2" customFormat="1" ht="24.15" customHeight="1">
      <c r="A731" s="39"/>
      <c r="B731" s="40"/>
      <c r="C731" s="281" t="s">
        <v>1014</v>
      </c>
      <c r="D731" s="281" t="s">
        <v>227</v>
      </c>
      <c r="E731" s="282" t="s">
        <v>1015</v>
      </c>
      <c r="F731" s="283" t="s">
        <v>1016</v>
      </c>
      <c r="G731" s="284" t="s">
        <v>260</v>
      </c>
      <c r="H731" s="285">
        <v>65.903000000000006</v>
      </c>
      <c r="I731" s="286"/>
      <c r="J731" s="287">
        <f>ROUND(I731*H731,2)</f>
        <v>0</v>
      </c>
      <c r="K731" s="288"/>
      <c r="L731" s="289"/>
      <c r="M731" s="290" t="s">
        <v>1</v>
      </c>
      <c r="N731" s="291" t="s">
        <v>43</v>
      </c>
      <c r="O731" s="93"/>
      <c r="P731" s="239">
        <f>O731*H731</f>
        <v>0</v>
      </c>
      <c r="Q731" s="239">
        <v>0.0080000000000000002</v>
      </c>
      <c r="R731" s="239">
        <f>Q731*H731</f>
        <v>0.52722400000000003</v>
      </c>
      <c r="S731" s="239">
        <v>0</v>
      </c>
      <c r="T731" s="240">
        <f>S731*H731</f>
        <v>0</v>
      </c>
      <c r="U731" s="39"/>
      <c r="V731" s="39"/>
      <c r="W731" s="39"/>
      <c r="X731" s="39"/>
      <c r="Y731" s="39"/>
      <c r="Z731" s="39"/>
      <c r="AA731" s="39"/>
      <c r="AB731" s="39"/>
      <c r="AC731" s="39"/>
      <c r="AD731" s="39"/>
      <c r="AE731" s="39"/>
      <c r="AR731" s="241" t="s">
        <v>328</v>
      </c>
      <c r="AT731" s="241" t="s">
        <v>227</v>
      </c>
      <c r="AU731" s="241" t="s">
        <v>85</v>
      </c>
      <c r="AY731" s="18" t="s">
        <v>161</v>
      </c>
      <c r="BE731" s="242">
        <f>IF(N731="základní",J731,0)</f>
        <v>0</v>
      </c>
      <c r="BF731" s="242">
        <f>IF(N731="snížená",J731,0)</f>
        <v>0</v>
      </c>
      <c r="BG731" s="242">
        <f>IF(N731="zákl. přenesená",J731,0)</f>
        <v>0</v>
      </c>
      <c r="BH731" s="242">
        <f>IF(N731="sníž. přenesená",J731,0)</f>
        <v>0</v>
      </c>
      <c r="BI731" s="242">
        <f>IF(N731="nulová",J731,0)</f>
        <v>0</v>
      </c>
      <c r="BJ731" s="18" t="s">
        <v>167</v>
      </c>
      <c r="BK731" s="242">
        <f>ROUND(I731*H731,2)</f>
        <v>0</v>
      </c>
      <c r="BL731" s="18" t="s">
        <v>248</v>
      </c>
      <c r="BM731" s="241" t="s">
        <v>1017</v>
      </c>
    </row>
    <row r="732" s="2" customFormat="1">
      <c r="A732" s="39"/>
      <c r="B732" s="40"/>
      <c r="C732" s="41"/>
      <c r="D732" s="243" t="s">
        <v>169</v>
      </c>
      <c r="E732" s="41"/>
      <c r="F732" s="244" t="s">
        <v>1016</v>
      </c>
      <c r="G732" s="41"/>
      <c r="H732" s="41"/>
      <c r="I732" s="245"/>
      <c r="J732" s="41"/>
      <c r="K732" s="41"/>
      <c r="L732" s="45"/>
      <c r="M732" s="246"/>
      <c r="N732" s="247"/>
      <c r="O732" s="93"/>
      <c r="P732" s="93"/>
      <c r="Q732" s="93"/>
      <c r="R732" s="93"/>
      <c r="S732" s="93"/>
      <c r="T732" s="94"/>
      <c r="U732" s="39"/>
      <c r="V732" s="39"/>
      <c r="W732" s="39"/>
      <c r="X732" s="39"/>
      <c r="Y732" s="39"/>
      <c r="Z732" s="39"/>
      <c r="AA732" s="39"/>
      <c r="AB732" s="39"/>
      <c r="AC732" s="39"/>
      <c r="AD732" s="39"/>
      <c r="AE732" s="39"/>
      <c r="AT732" s="18" t="s">
        <v>169</v>
      </c>
      <c r="AU732" s="18" t="s">
        <v>85</v>
      </c>
    </row>
    <row r="733" s="2" customFormat="1">
      <c r="A733" s="39"/>
      <c r="B733" s="40"/>
      <c r="C733" s="41"/>
      <c r="D733" s="243" t="s">
        <v>393</v>
      </c>
      <c r="E733" s="41"/>
      <c r="F733" s="292" t="s">
        <v>1018</v>
      </c>
      <c r="G733" s="41"/>
      <c r="H733" s="41"/>
      <c r="I733" s="245"/>
      <c r="J733" s="41"/>
      <c r="K733" s="41"/>
      <c r="L733" s="45"/>
      <c r="M733" s="246"/>
      <c r="N733" s="247"/>
      <c r="O733" s="93"/>
      <c r="P733" s="93"/>
      <c r="Q733" s="93"/>
      <c r="R733" s="93"/>
      <c r="S733" s="93"/>
      <c r="T733" s="94"/>
      <c r="U733" s="39"/>
      <c r="V733" s="39"/>
      <c r="W733" s="39"/>
      <c r="X733" s="39"/>
      <c r="Y733" s="39"/>
      <c r="Z733" s="39"/>
      <c r="AA733" s="39"/>
      <c r="AB733" s="39"/>
      <c r="AC733" s="39"/>
      <c r="AD733" s="39"/>
      <c r="AE733" s="39"/>
      <c r="AT733" s="18" t="s">
        <v>393</v>
      </c>
      <c r="AU733" s="18" t="s">
        <v>85</v>
      </c>
    </row>
    <row r="734" s="13" customFormat="1">
      <c r="A734" s="13"/>
      <c r="B734" s="248"/>
      <c r="C734" s="249"/>
      <c r="D734" s="243" t="s">
        <v>178</v>
      </c>
      <c r="E734" s="250" t="s">
        <v>1</v>
      </c>
      <c r="F734" s="251" t="s">
        <v>1019</v>
      </c>
      <c r="G734" s="249"/>
      <c r="H734" s="252">
        <v>62.765000000000001</v>
      </c>
      <c r="I734" s="253"/>
      <c r="J734" s="249"/>
      <c r="K734" s="249"/>
      <c r="L734" s="254"/>
      <c r="M734" s="255"/>
      <c r="N734" s="256"/>
      <c r="O734" s="256"/>
      <c r="P734" s="256"/>
      <c r="Q734" s="256"/>
      <c r="R734" s="256"/>
      <c r="S734" s="256"/>
      <c r="T734" s="257"/>
      <c r="U734" s="13"/>
      <c r="V734" s="13"/>
      <c r="W734" s="13"/>
      <c r="X734" s="13"/>
      <c r="Y734" s="13"/>
      <c r="Z734" s="13"/>
      <c r="AA734" s="13"/>
      <c r="AB734" s="13"/>
      <c r="AC734" s="13"/>
      <c r="AD734" s="13"/>
      <c r="AE734" s="13"/>
      <c r="AT734" s="258" t="s">
        <v>178</v>
      </c>
      <c r="AU734" s="258" t="s">
        <v>85</v>
      </c>
      <c r="AV734" s="13" t="s">
        <v>85</v>
      </c>
      <c r="AW734" s="13" t="s">
        <v>32</v>
      </c>
      <c r="AX734" s="13" t="s">
        <v>83</v>
      </c>
      <c r="AY734" s="258" t="s">
        <v>161</v>
      </c>
    </row>
    <row r="735" s="13" customFormat="1">
      <c r="A735" s="13"/>
      <c r="B735" s="248"/>
      <c r="C735" s="249"/>
      <c r="D735" s="243" t="s">
        <v>178</v>
      </c>
      <c r="E735" s="249"/>
      <c r="F735" s="251" t="s">
        <v>1020</v>
      </c>
      <c r="G735" s="249"/>
      <c r="H735" s="252">
        <v>65.903000000000006</v>
      </c>
      <c r="I735" s="253"/>
      <c r="J735" s="249"/>
      <c r="K735" s="249"/>
      <c r="L735" s="254"/>
      <c r="M735" s="255"/>
      <c r="N735" s="256"/>
      <c r="O735" s="256"/>
      <c r="P735" s="256"/>
      <c r="Q735" s="256"/>
      <c r="R735" s="256"/>
      <c r="S735" s="256"/>
      <c r="T735" s="257"/>
      <c r="U735" s="13"/>
      <c r="V735" s="13"/>
      <c r="W735" s="13"/>
      <c r="X735" s="13"/>
      <c r="Y735" s="13"/>
      <c r="Z735" s="13"/>
      <c r="AA735" s="13"/>
      <c r="AB735" s="13"/>
      <c r="AC735" s="13"/>
      <c r="AD735" s="13"/>
      <c r="AE735" s="13"/>
      <c r="AT735" s="258" t="s">
        <v>178</v>
      </c>
      <c r="AU735" s="258" t="s">
        <v>85</v>
      </c>
      <c r="AV735" s="13" t="s">
        <v>85</v>
      </c>
      <c r="AW735" s="13" t="s">
        <v>4</v>
      </c>
      <c r="AX735" s="13" t="s">
        <v>83</v>
      </c>
      <c r="AY735" s="258" t="s">
        <v>161</v>
      </c>
    </row>
    <row r="736" s="2" customFormat="1" ht="24.15" customHeight="1">
      <c r="A736" s="39"/>
      <c r="B736" s="40"/>
      <c r="C736" s="229" t="s">
        <v>1021</v>
      </c>
      <c r="D736" s="229" t="s">
        <v>163</v>
      </c>
      <c r="E736" s="230" t="s">
        <v>1022</v>
      </c>
      <c r="F736" s="231" t="s">
        <v>1023</v>
      </c>
      <c r="G736" s="232" t="s">
        <v>166</v>
      </c>
      <c r="H736" s="233">
        <v>71.340000000000003</v>
      </c>
      <c r="I736" s="234"/>
      <c r="J736" s="235">
        <f>ROUND(I736*H736,2)</f>
        <v>0</v>
      </c>
      <c r="K736" s="236"/>
      <c r="L736" s="45"/>
      <c r="M736" s="237" t="s">
        <v>1</v>
      </c>
      <c r="N736" s="238" t="s">
        <v>43</v>
      </c>
      <c r="O736" s="93"/>
      <c r="P736" s="239">
        <f>O736*H736</f>
        <v>0</v>
      </c>
      <c r="Q736" s="239">
        <v>0.00020000000000000001</v>
      </c>
      <c r="R736" s="239">
        <f>Q736*H736</f>
        <v>0.014268000000000001</v>
      </c>
      <c r="S736" s="239">
        <v>0</v>
      </c>
      <c r="T736" s="240">
        <f>S736*H736</f>
        <v>0</v>
      </c>
      <c r="U736" s="39"/>
      <c r="V736" s="39"/>
      <c r="W736" s="39"/>
      <c r="X736" s="39"/>
      <c r="Y736" s="39"/>
      <c r="Z736" s="39"/>
      <c r="AA736" s="39"/>
      <c r="AB736" s="39"/>
      <c r="AC736" s="39"/>
      <c r="AD736" s="39"/>
      <c r="AE736" s="39"/>
      <c r="AR736" s="241" t="s">
        <v>248</v>
      </c>
      <c r="AT736" s="241" t="s">
        <v>163</v>
      </c>
      <c r="AU736" s="241" t="s">
        <v>85</v>
      </c>
      <c r="AY736" s="18" t="s">
        <v>161</v>
      </c>
      <c r="BE736" s="242">
        <f>IF(N736="základní",J736,0)</f>
        <v>0</v>
      </c>
      <c r="BF736" s="242">
        <f>IF(N736="snížená",J736,0)</f>
        <v>0</v>
      </c>
      <c r="BG736" s="242">
        <f>IF(N736="zákl. přenesená",J736,0)</f>
        <v>0</v>
      </c>
      <c r="BH736" s="242">
        <f>IF(N736="sníž. přenesená",J736,0)</f>
        <v>0</v>
      </c>
      <c r="BI736" s="242">
        <f>IF(N736="nulová",J736,0)</f>
        <v>0</v>
      </c>
      <c r="BJ736" s="18" t="s">
        <v>167</v>
      </c>
      <c r="BK736" s="242">
        <f>ROUND(I736*H736,2)</f>
        <v>0</v>
      </c>
      <c r="BL736" s="18" t="s">
        <v>248</v>
      </c>
      <c r="BM736" s="241" t="s">
        <v>1024</v>
      </c>
    </row>
    <row r="737" s="2" customFormat="1">
      <c r="A737" s="39"/>
      <c r="B737" s="40"/>
      <c r="C737" s="41"/>
      <c r="D737" s="243" t="s">
        <v>169</v>
      </c>
      <c r="E737" s="41"/>
      <c r="F737" s="244" t="s">
        <v>1023</v>
      </c>
      <c r="G737" s="41"/>
      <c r="H737" s="41"/>
      <c r="I737" s="245"/>
      <c r="J737" s="41"/>
      <c r="K737" s="41"/>
      <c r="L737" s="45"/>
      <c r="M737" s="246"/>
      <c r="N737" s="247"/>
      <c r="O737" s="93"/>
      <c r="P737" s="93"/>
      <c r="Q737" s="93"/>
      <c r="R737" s="93"/>
      <c r="S737" s="93"/>
      <c r="T737" s="94"/>
      <c r="U737" s="39"/>
      <c r="V737" s="39"/>
      <c r="W737" s="39"/>
      <c r="X737" s="39"/>
      <c r="Y737" s="39"/>
      <c r="Z737" s="39"/>
      <c r="AA737" s="39"/>
      <c r="AB737" s="39"/>
      <c r="AC737" s="39"/>
      <c r="AD737" s="39"/>
      <c r="AE737" s="39"/>
      <c r="AT737" s="18" t="s">
        <v>169</v>
      </c>
      <c r="AU737" s="18" t="s">
        <v>85</v>
      </c>
    </row>
    <row r="738" s="13" customFormat="1">
      <c r="A738" s="13"/>
      <c r="B738" s="248"/>
      <c r="C738" s="249"/>
      <c r="D738" s="243" t="s">
        <v>178</v>
      </c>
      <c r="E738" s="250" t="s">
        <v>1</v>
      </c>
      <c r="F738" s="251" t="s">
        <v>1025</v>
      </c>
      <c r="G738" s="249"/>
      <c r="H738" s="252">
        <v>13.5</v>
      </c>
      <c r="I738" s="253"/>
      <c r="J738" s="249"/>
      <c r="K738" s="249"/>
      <c r="L738" s="254"/>
      <c r="M738" s="255"/>
      <c r="N738" s="256"/>
      <c r="O738" s="256"/>
      <c r="P738" s="256"/>
      <c r="Q738" s="256"/>
      <c r="R738" s="256"/>
      <c r="S738" s="256"/>
      <c r="T738" s="257"/>
      <c r="U738" s="13"/>
      <c r="V738" s="13"/>
      <c r="W738" s="13"/>
      <c r="X738" s="13"/>
      <c r="Y738" s="13"/>
      <c r="Z738" s="13"/>
      <c r="AA738" s="13"/>
      <c r="AB738" s="13"/>
      <c r="AC738" s="13"/>
      <c r="AD738" s="13"/>
      <c r="AE738" s="13"/>
      <c r="AT738" s="258" t="s">
        <v>178</v>
      </c>
      <c r="AU738" s="258" t="s">
        <v>85</v>
      </c>
      <c r="AV738" s="13" t="s">
        <v>85</v>
      </c>
      <c r="AW738" s="13" t="s">
        <v>32</v>
      </c>
      <c r="AX738" s="13" t="s">
        <v>76</v>
      </c>
      <c r="AY738" s="258" t="s">
        <v>161</v>
      </c>
    </row>
    <row r="739" s="13" customFormat="1">
      <c r="A739" s="13"/>
      <c r="B739" s="248"/>
      <c r="C739" s="249"/>
      <c r="D739" s="243" t="s">
        <v>178</v>
      </c>
      <c r="E739" s="250" t="s">
        <v>1</v>
      </c>
      <c r="F739" s="251" t="s">
        <v>1026</v>
      </c>
      <c r="G739" s="249"/>
      <c r="H739" s="252">
        <v>57.840000000000003</v>
      </c>
      <c r="I739" s="253"/>
      <c r="J739" s="249"/>
      <c r="K739" s="249"/>
      <c r="L739" s="254"/>
      <c r="M739" s="255"/>
      <c r="N739" s="256"/>
      <c r="O739" s="256"/>
      <c r="P739" s="256"/>
      <c r="Q739" s="256"/>
      <c r="R739" s="256"/>
      <c r="S739" s="256"/>
      <c r="T739" s="257"/>
      <c r="U739" s="13"/>
      <c r="V739" s="13"/>
      <c r="W739" s="13"/>
      <c r="X739" s="13"/>
      <c r="Y739" s="13"/>
      <c r="Z739" s="13"/>
      <c r="AA739" s="13"/>
      <c r="AB739" s="13"/>
      <c r="AC739" s="13"/>
      <c r="AD739" s="13"/>
      <c r="AE739" s="13"/>
      <c r="AT739" s="258" t="s">
        <v>178</v>
      </c>
      <c r="AU739" s="258" t="s">
        <v>85</v>
      </c>
      <c r="AV739" s="13" t="s">
        <v>85</v>
      </c>
      <c r="AW739" s="13" t="s">
        <v>32</v>
      </c>
      <c r="AX739" s="13" t="s">
        <v>76</v>
      </c>
      <c r="AY739" s="258" t="s">
        <v>161</v>
      </c>
    </row>
    <row r="740" s="15" customFormat="1">
      <c r="A740" s="15"/>
      <c r="B740" s="270"/>
      <c r="C740" s="271"/>
      <c r="D740" s="243" t="s">
        <v>178</v>
      </c>
      <c r="E740" s="272" t="s">
        <v>1</v>
      </c>
      <c r="F740" s="273" t="s">
        <v>183</v>
      </c>
      <c r="G740" s="271"/>
      <c r="H740" s="274">
        <v>71.340000000000003</v>
      </c>
      <c r="I740" s="275"/>
      <c r="J740" s="271"/>
      <c r="K740" s="271"/>
      <c r="L740" s="276"/>
      <c r="M740" s="277"/>
      <c r="N740" s="278"/>
      <c r="O740" s="278"/>
      <c r="P740" s="278"/>
      <c r="Q740" s="278"/>
      <c r="R740" s="278"/>
      <c r="S740" s="278"/>
      <c r="T740" s="279"/>
      <c r="U740" s="15"/>
      <c r="V740" s="15"/>
      <c r="W740" s="15"/>
      <c r="X740" s="15"/>
      <c r="Y740" s="15"/>
      <c r="Z740" s="15"/>
      <c r="AA740" s="15"/>
      <c r="AB740" s="15"/>
      <c r="AC740" s="15"/>
      <c r="AD740" s="15"/>
      <c r="AE740" s="15"/>
      <c r="AT740" s="280" t="s">
        <v>178</v>
      </c>
      <c r="AU740" s="280" t="s">
        <v>85</v>
      </c>
      <c r="AV740" s="15" t="s">
        <v>167</v>
      </c>
      <c r="AW740" s="15" t="s">
        <v>32</v>
      </c>
      <c r="AX740" s="15" t="s">
        <v>83</v>
      </c>
      <c r="AY740" s="280" t="s">
        <v>161</v>
      </c>
    </row>
    <row r="741" s="2" customFormat="1" ht="24.15" customHeight="1">
      <c r="A741" s="39"/>
      <c r="B741" s="40"/>
      <c r="C741" s="229" t="s">
        <v>1027</v>
      </c>
      <c r="D741" s="229" t="s">
        <v>163</v>
      </c>
      <c r="E741" s="230" t="s">
        <v>1028</v>
      </c>
      <c r="F741" s="231" t="s">
        <v>1029</v>
      </c>
      <c r="G741" s="232" t="s">
        <v>214</v>
      </c>
      <c r="H741" s="233">
        <v>0.91200000000000003</v>
      </c>
      <c r="I741" s="234"/>
      <c r="J741" s="235">
        <f>ROUND(I741*H741,2)</f>
        <v>0</v>
      </c>
      <c r="K741" s="236"/>
      <c r="L741" s="45"/>
      <c r="M741" s="237" t="s">
        <v>1</v>
      </c>
      <c r="N741" s="238" t="s">
        <v>43</v>
      </c>
      <c r="O741" s="93"/>
      <c r="P741" s="239">
        <f>O741*H741</f>
        <v>0</v>
      </c>
      <c r="Q741" s="239">
        <v>0</v>
      </c>
      <c r="R741" s="239">
        <f>Q741*H741</f>
        <v>0</v>
      </c>
      <c r="S741" s="239">
        <v>0</v>
      </c>
      <c r="T741" s="240">
        <f>S741*H741</f>
        <v>0</v>
      </c>
      <c r="U741" s="39"/>
      <c r="V741" s="39"/>
      <c r="W741" s="39"/>
      <c r="X741" s="39"/>
      <c r="Y741" s="39"/>
      <c r="Z741" s="39"/>
      <c r="AA741" s="39"/>
      <c r="AB741" s="39"/>
      <c r="AC741" s="39"/>
      <c r="AD741" s="39"/>
      <c r="AE741" s="39"/>
      <c r="AR741" s="241" t="s">
        <v>248</v>
      </c>
      <c r="AT741" s="241" t="s">
        <v>163</v>
      </c>
      <c r="AU741" s="241" t="s">
        <v>85</v>
      </c>
      <c r="AY741" s="18" t="s">
        <v>161</v>
      </c>
      <c r="BE741" s="242">
        <f>IF(N741="základní",J741,0)</f>
        <v>0</v>
      </c>
      <c r="BF741" s="242">
        <f>IF(N741="snížená",J741,0)</f>
        <v>0</v>
      </c>
      <c r="BG741" s="242">
        <f>IF(N741="zákl. přenesená",J741,0)</f>
        <v>0</v>
      </c>
      <c r="BH741" s="242">
        <f>IF(N741="sníž. přenesená",J741,0)</f>
        <v>0</v>
      </c>
      <c r="BI741" s="242">
        <f>IF(N741="nulová",J741,0)</f>
        <v>0</v>
      </c>
      <c r="BJ741" s="18" t="s">
        <v>167</v>
      </c>
      <c r="BK741" s="242">
        <f>ROUND(I741*H741,2)</f>
        <v>0</v>
      </c>
      <c r="BL741" s="18" t="s">
        <v>248</v>
      </c>
      <c r="BM741" s="241" t="s">
        <v>1030</v>
      </c>
    </row>
    <row r="742" s="2" customFormat="1">
      <c r="A742" s="39"/>
      <c r="B742" s="40"/>
      <c r="C742" s="41"/>
      <c r="D742" s="243" t="s">
        <v>169</v>
      </c>
      <c r="E742" s="41"/>
      <c r="F742" s="244" t="s">
        <v>1029</v>
      </c>
      <c r="G742" s="41"/>
      <c r="H742" s="41"/>
      <c r="I742" s="245"/>
      <c r="J742" s="41"/>
      <c r="K742" s="41"/>
      <c r="L742" s="45"/>
      <c r="M742" s="246"/>
      <c r="N742" s="247"/>
      <c r="O742" s="93"/>
      <c r="P742" s="93"/>
      <c r="Q742" s="93"/>
      <c r="R742" s="93"/>
      <c r="S742" s="93"/>
      <c r="T742" s="94"/>
      <c r="U742" s="39"/>
      <c r="V742" s="39"/>
      <c r="W742" s="39"/>
      <c r="X742" s="39"/>
      <c r="Y742" s="39"/>
      <c r="Z742" s="39"/>
      <c r="AA742" s="39"/>
      <c r="AB742" s="39"/>
      <c r="AC742" s="39"/>
      <c r="AD742" s="39"/>
      <c r="AE742" s="39"/>
      <c r="AT742" s="18" t="s">
        <v>169</v>
      </c>
      <c r="AU742" s="18" t="s">
        <v>85</v>
      </c>
    </row>
    <row r="743" s="12" customFormat="1" ht="22.8" customHeight="1">
      <c r="A743" s="12"/>
      <c r="B743" s="213"/>
      <c r="C743" s="214"/>
      <c r="D743" s="215" t="s">
        <v>75</v>
      </c>
      <c r="E743" s="227" t="s">
        <v>1031</v>
      </c>
      <c r="F743" s="227" t="s">
        <v>1032</v>
      </c>
      <c r="G743" s="214"/>
      <c r="H743" s="214"/>
      <c r="I743" s="217"/>
      <c r="J743" s="228">
        <f>BK743</f>
        <v>0</v>
      </c>
      <c r="K743" s="214"/>
      <c r="L743" s="219"/>
      <c r="M743" s="220"/>
      <c r="N743" s="221"/>
      <c r="O743" s="221"/>
      <c r="P743" s="222">
        <f>SUM(P744:P787)</f>
        <v>0</v>
      </c>
      <c r="Q743" s="221"/>
      <c r="R743" s="222">
        <f>SUM(R744:R787)</f>
        <v>0.193998</v>
      </c>
      <c r="S743" s="221"/>
      <c r="T743" s="223">
        <f>SUM(T744:T787)</f>
        <v>0.32010029999999995</v>
      </c>
      <c r="U743" s="12"/>
      <c r="V743" s="12"/>
      <c r="W743" s="12"/>
      <c r="X743" s="12"/>
      <c r="Y743" s="12"/>
      <c r="Z743" s="12"/>
      <c r="AA743" s="12"/>
      <c r="AB743" s="12"/>
      <c r="AC743" s="12"/>
      <c r="AD743" s="12"/>
      <c r="AE743" s="12"/>
      <c r="AR743" s="224" t="s">
        <v>85</v>
      </c>
      <c r="AT743" s="225" t="s">
        <v>75</v>
      </c>
      <c r="AU743" s="225" t="s">
        <v>83</v>
      </c>
      <c r="AY743" s="224" t="s">
        <v>161</v>
      </c>
      <c r="BK743" s="226">
        <f>SUM(BK744:BK787)</f>
        <v>0</v>
      </c>
    </row>
    <row r="744" s="2" customFormat="1" ht="16.5" customHeight="1">
      <c r="A744" s="39"/>
      <c r="B744" s="40"/>
      <c r="C744" s="229" t="s">
        <v>1033</v>
      </c>
      <c r="D744" s="229" t="s">
        <v>163</v>
      </c>
      <c r="E744" s="230" t="s">
        <v>1034</v>
      </c>
      <c r="F744" s="231" t="s">
        <v>1035</v>
      </c>
      <c r="G744" s="232" t="s">
        <v>166</v>
      </c>
      <c r="H744" s="233">
        <v>34.829999999999998</v>
      </c>
      <c r="I744" s="234"/>
      <c r="J744" s="235">
        <f>ROUND(I744*H744,2)</f>
        <v>0</v>
      </c>
      <c r="K744" s="236"/>
      <c r="L744" s="45"/>
      <c r="M744" s="237" t="s">
        <v>1</v>
      </c>
      <c r="N744" s="238" t="s">
        <v>43</v>
      </c>
      <c r="O744" s="93"/>
      <c r="P744" s="239">
        <f>O744*H744</f>
        <v>0</v>
      </c>
      <c r="Q744" s="239">
        <v>0</v>
      </c>
      <c r="R744" s="239">
        <f>Q744*H744</f>
        <v>0</v>
      </c>
      <c r="S744" s="239">
        <v>0.0017600000000000001</v>
      </c>
      <c r="T744" s="240">
        <f>S744*H744</f>
        <v>0.061300800000000003</v>
      </c>
      <c r="U744" s="39"/>
      <c r="V744" s="39"/>
      <c r="W744" s="39"/>
      <c r="X744" s="39"/>
      <c r="Y744" s="39"/>
      <c r="Z744" s="39"/>
      <c r="AA744" s="39"/>
      <c r="AB744" s="39"/>
      <c r="AC744" s="39"/>
      <c r="AD744" s="39"/>
      <c r="AE744" s="39"/>
      <c r="AR744" s="241" t="s">
        <v>248</v>
      </c>
      <c r="AT744" s="241" t="s">
        <v>163</v>
      </c>
      <c r="AU744" s="241" t="s">
        <v>85</v>
      </c>
      <c r="AY744" s="18" t="s">
        <v>161</v>
      </c>
      <c r="BE744" s="242">
        <f>IF(N744="základní",J744,0)</f>
        <v>0</v>
      </c>
      <c r="BF744" s="242">
        <f>IF(N744="snížená",J744,0)</f>
        <v>0</v>
      </c>
      <c r="BG744" s="242">
        <f>IF(N744="zákl. přenesená",J744,0)</f>
        <v>0</v>
      </c>
      <c r="BH744" s="242">
        <f>IF(N744="sníž. přenesená",J744,0)</f>
        <v>0</v>
      </c>
      <c r="BI744" s="242">
        <f>IF(N744="nulová",J744,0)</f>
        <v>0</v>
      </c>
      <c r="BJ744" s="18" t="s">
        <v>167</v>
      </c>
      <c r="BK744" s="242">
        <f>ROUND(I744*H744,2)</f>
        <v>0</v>
      </c>
      <c r="BL744" s="18" t="s">
        <v>248</v>
      </c>
      <c r="BM744" s="241" t="s">
        <v>1036</v>
      </c>
    </row>
    <row r="745" s="2" customFormat="1">
      <c r="A745" s="39"/>
      <c r="B745" s="40"/>
      <c r="C745" s="41"/>
      <c r="D745" s="243" t="s">
        <v>169</v>
      </c>
      <c r="E745" s="41"/>
      <c r="F745" s="244" t="s">
        <v>1035</v>
      </c>
      <c r="G745" s="41"/>
      <c r="H745" s="41"/>
      <c r="I745" s="245"/>
      <c r="J745" s="41"/>
      <c r="K745" s="41"/>
      <c r="L745" s="45"/>
      <c r="M745" s="246"/>
      <c r="N745" s="247"/>
      <c r="O745" s="93"/>
      <c r="P745" s="93"/>
      <c r="Q745" s="93"/>
      <c r="R745" s="93"/>
      <c r="S745" s="93"/>
      <c r="T745" s="94"/>
      <c r="U745" s="39"/>
      <c r="V745" s="39"/>
      <c r="W745" s="39"/>
      <c r="X745" s="39"/>
      <c r="Y745" s="39"/>
      <c r="Z745" s="39"/>
      <c r="AA745" s="39"/>
      <c r="AB745" s="39"/>
      <c r="AC745" s="39"/>
      <c r="AD745" s="39"/>
      <c r="AE745" s="39"/>
      <c r="AT745" s="18" t="s">
        <v>169</v>
      </c>
      <c r="AU745" s="18" t="s">
        <v>85</v>
      </c>
    </row>
    <row r="746" s="13" customFormat="1">
      <c r="A746" s="13"/>
      <c r="B746" s="248"/>
      <c r="C746" s="249"/>
      <c r="D746" s="243" t="s">
        <v>178</v>
      </c>
      <c r="E746" s="250" t="s">
        <v>1</v>
      </c>
      <c r="F746" s="251" t="s">
        <v>1037</v>
      </c>
      <c r="G746" s="249"/>
      <c r="H746" s="252">
        <v>34.829999999999998</v>
      </c>
      <c r="I746" s="253"/>
      <c r="J746" s="249"/>
      <c r="K746" s="249"/>
      <c r="L746" s="254"/>
      <c r="M746" s="255"/>
      <c r="N746" s="256"/>
      <c r="O746" s="256"/>
      <c r="P746" s="256"/>
      <c r="Q746" s="256"/>
      <c r="R746" s="256"/>
      <c r="S746" s="256"/>
      <c r="T746" s="257"/>
      <c r="U746" s="13"/>
      <c r="V746" s="13"/>
      <c r="W746" s="13"/>
      <c r="X746" s="13"/>
      <c r="Y746" s="13"/>
      <c r="Z746" s="13"/>
      <c r="AA746" s="13"/>
      <c r="AB746" s="13"/>
      <c r="AC746" s="13"/>
      <c r="AD746" s="13"/>
      <c r="AE746" s="13"/>
      <c r="AT746" s="258" t="s">
        <v>178</v>
      </c>
      <c r="AU746" s="258" t="s">
        <v>85</v>
      </c>
      <c r="AV746" s="13" t="s">
        <v>85</v>
      </c>
      <c r="AW746" s="13" t="s">
        <v>32</v>
      </c>
      <c r="AX746" s="13" t="s">
        <v>83</v>
      </c>
      <c r="AY746" s="258" t="s">
        <v>161</v>
      </c>
    </row>
    <row r="747" s="2" customFormat="1" ht="16.5" customHeight="1">
      <c r="A747" s="39"/>
      <c r="B747" s="40"/>
      <c r="C747" s="229" t="s">
        <v>1038</v>
      </c>
      <c r="D747" s="229" t="s">
        <v>163</v>
      </c>
      <c r="E747" s="230" t="s">
        <v>1039</v>
      </c>
      <c r="F747" s="231" t="s">
        <v>1040</v>
      </c>
      <c r="G747" s="232" t="s">
        <v>166</v>
      </c>
      <c r="H747" s="233">
        <v>8</v>
      </c>
      <c r="I747" s="234"/>
      <c r="J747" s="235">
        <f>ROUND(I747*H747,2)</f>
        <v>0</v>
      </c>
      <c r="K747" s="236"/>
      <c r="L747" s="45"/>
      <c r="M747" s="237" t="s">
        <v>1</v>
      </c>
      <c r="N747" s="238" t="s">
        <v>43</v>
      </c>
      <c r="O747" s="93"/>
      <c r="P747" s="239">
        <f>O747*H747</f>
        <v>0</v>
      </c>
      <c r="Q747" s="239">
        <v>0</v>
      </c>
      <c r="R747" s="239">
        <f>Q747*H747</f>
        <v>0</v>
      </c>
      <c r="S747" s="239">
        <v>0.00348</v>
      </c>
      <c r="T747" s="240">
        <f>S747*H747</f>
        <v>0.02784</v>
      </c>
      <c r="U747" s="39"/>
      <c r="V747" s="39"/>
      <c r="W747" s="39"/>
      <c r="X747" s="39"/>
      <c r="Y747" s="39"/>
      <c r="Z747" s="39"/>
      <c r="AA747" s="39"/>
      <c r="AB747" s="39"/>
      <c r="AC747" s="39"/>
      <c r="AD747" s="39"/>
      <c r="AE747" s="39"/>
      <c r="AR747" s="241" t="s">
        <v>248</v>
      </c>
      <c r="AT747" s="241" t="s">
        <v>163</v>
      </c>
      <c r="AU747" s="241" t="s">
        <v>85</v>
      </c>
      <c r="AY747" s="18" t="s">
        <v>161</v>
      </c>
      <c r="BE747" s="242">
        <f>IF(N747="základní",J747,0)</f>
        <v>0</v>
      </c>
      <c r="BF747" s="242">
        <f>IF(N747="snížená",J747,0)</f>
        <v>0</v>
      </c>
      <c r="BG747" s="242">
        <f>IF(N747="zákl. přenesená",J747,0)</f>
        <v>0</v>
      </c>
      <c r="BH747" s="242">
        <f>IF(N747="sníž. přenesená",J747,0)</f>
        <v>0</v>
      </c>
      <c r="BI747" s="242">
        <f>IF(N747="nulová",J747,0)</f>
        <v>0</v>
      </c>
      <c r="BJ747" s="18" t="s">
        <v>167</v>
      </c>
      <c r="BK747" s="242">
        <f>ROUND(I747*H747,2)</f>
        <v>0</v>
      </c>
      <c r="BL747" s="18" t="s">
        <v>248</v>
      </c>
      <c r="BM747" s="241" t="s">
        <v>1041</v>
      </c>
    </row>
    <row r="748" s="2" customFormat="1">
      <c r="A748" s="39"/>
      <c r="B748" s="40"/>
      <c r="C748" s="41"/>
      <c r="D748" s="243" t="s">
        <v>169</v>
      </c>
      <c r="E748" s="41"/>
      <c r="F748" s="244" t="s">
        <v>1040</v>
      </c>
      <c r="G748" s="41"/>
      <c r="H748" s="41"/>
      <c r="I748" s="245"/>
      <c r="J748" s="41"/>
      <c r="K748" s="41"/>
      <c r="L748" s="45"/>
      <c r="M748" s="246"/>
      <c r="N748" s="247"/>
      <c r="O748" s="93"/>
      <c r="P748" s="93"/>
      <c r="Q748" s="93"/>
      <c r="R748" s="93"/>
      <c r="S748" s="93"/>
      <c r="T748" s="94"/>
      <c r="U748" s="39"/>
      <c r="V748" s="39"/>
      <c r="W748" s="39"/>
      <c r="X748" s="39"/>
      <c r="Y748" s="39"/>
      <c r="Z748" s="39"/>
      <c r="AA748" s="39"/>
      <c r="AB748" s="39"/>
      <c r="AC748" s="39"/>
      <c r="AD748" s="39"/>
      <c r="AE748" s="39"/>
      <c r="AT748" s="18" t="s">
        <v>169</v>
      </c>
      <c r="AU748" s="18" t="s">
        <v>85</v>
      </c>
    </row>
    <row r="749" s="13" customFormat="1">
      <c r="A749" s="13"/>
      <c r="B749" s="248"/>
      <c r="C749" s="249"/>
      <c r="D749" s="243" t="s">
        <v>178</v>
      </c>
      <c r="E749" s="250" t="s">
        <v>1</v>
      </c>
      <c r="F749" s="251" t="s">
        <v>1042</v>
      </c>
      <c r="G749" s="249"/>
      <c r="H749" s="252">
        <v>8</v>
      </c>
      <c r="I749" s="253"/>
      <c r="J749" s="249"/>
      <c r="K749" s="249"/>
      <c r="L749" s="254"/>
      <c r="M749" s="255"/>
      <c r="N749" s="256"/>
      <c r="O749" s="256"/>
      <c r="P749" s="256"/>
      <c r="Q749" s="256"/>
      <c r="R749" s="256"/>
      <c r="S749" s="256"/>
      <c r="T749" s="257"/>
      <c r="U749" s="13"/>
      <c r="V749" s="13"/>
      <c r="W749" s="13"/>
      <c r="X749" s="13"/>
      <c r="Y749" s="13"/>
      <c r="Z749" s="13"/>
      <c r="AA749" s="13"/>
      <c r="AB749" s="13"/>
      <c r="AC749" s="13"/>
      <c r="AD749" s="13"/>
      <c r="AE749" s="13"/>
      <c r="AT749" s="258" t="s">
        <v>178</v>
      </c>
      <c r="AU749" s="258" t="s">
        <v>85</v>
      </c>
      <c r="AV749" s="13" t="s">
        <v>85</v>
      </c>
      <c r="AW749" s="13" t="s">
        <v>32</v>
      </c>
      <c r="AX749" s="13" t="s">
        <v>83</v>
      </c>
      <c r="AY749" s="258" t="s">
        <v>161</v>
      </c>
    </row>
    <row r="750" s="2" customFormat="1" ht="16.5" customHeight="1">
      <c r="A750" s="39"/>
      <c r="B750" s="40"/>
      <c r="C750" s="229" t="s">
        <v>1043</v>
      </c>
      <c r="D750" s="229" t="s">
        <v>163</v>
      </c>
      <c r="E750" s="230" t="s">
        <v>1044</v>
      </c>
      <c r="F750" s="231" t="s">
        <v>1045</v>
      </c>
      <c r="G750" s="232" t="s">
        <v>166</v>
      </c>
      <c r="H750" s="233">
        <v>32.079999999999998</v>
      </c>
      <c r="I750" s="234"/>
      <c r="J750" s="235">
        <f>ROUND(I750*H750,2)</f>
        <v>0</v>
      </c>
      <c r="K750" s="236"/>
      <c r="L750" s="45"/>
      <c r="M750" s="237" t="s">
        <v>1</v>
      </c>
      <c r="N750" s="238" t="s">
        <v>43</v>
      </c>
      <c r="O750" s="93"/>
      <c r="P750" s="239">
        <f>O750*H750</f>
        <v>0</v>
      </c>
      <c r="Q750" s="239">
        <v>0</v>
      </c>
      <c r="R750" s="239">
        <f>Q750*H750</f>
        <v>0</v>
      </c>
      <c r="S750" s="239">
        <v>0.0016999999999999999</v>
      </c>
      <c r="T750" s="240">
        <f>S750*H750</f>
        <v>0.054535999999999994</v>
      </c>
      <c r="U750" s="39"/>
      <c r="V750" s="39"/>
      <c r="W750" s="39"/>
      <c r="X750" s="39"/>
      <c r="Y750" s="39"/>
      <c r="Z750" s="39"/>
      <c r="AA750" s="39"/>
      <c r="AB750" s="39"/>
      <c r="AC750" s="39"/>
      <c r="AD750" s="39"/>
      <c r="AE750" s="39"/>
      <c r="AR750" s="241" t="s">
        <v>248</v>
      </c>
      <c r="AT750" s="241" t="s">
        <v>163</v>
      </c>
      <c r="AU750" s="241" t="s">
        <v>85</v>
      </c>
      <c r="AY750" s="18" t="s">
        <v>161</v>
      </c>
      <c r="BE750" s="242">
        <f>IF(N750="základní",J750,0)</f>
        <v>0</v>
      </c>
      <c r="BF750" s="242">
        <f>IF(N750="snížená",J750,0)</f>
        <v>0</v>
      </c>
      <c r="BG750" s="242">
        <f>IF(N750="zákl. přenesená",J750,0)</f>
        <v>0</v>
      </c>
      <c r="BH750" s="242">
        <f>IF(N750="sníž. přenesená",J750,0)</f>
        <v>0</v>
      </c>
      <c r="BI750" s="242">
        <f>IF(N750="nulová",J750,0)</f>
        <v>0</v>
      </c>
      <c r="BJ750" s="18" t="s">
        <v>167</v>
      </c>
      <c r="BK750" s="242">
        <f>ROUND(I750*H750,2)</f>
        <v>0</v>
      </c>
      <c r="BL750" s="18" t="s">
        <v>248</v>
      </c>
      <c r="BM750" s="241" t="s">
        <v>1046</v>
      </c>
    </row>
    <row r="751" s="2" customFormat="1">
      <c r="A751" s="39"/>
      <c r="B751" s="40"/>
      <c r="C751" s="41"/>
      <c r="D751" s="243" t="s">
        <v>169</v>
      </c>
      <c r="E751" s="41"/>
      <c r="F751" s="244" t="s">
        <v>1045</v>
      </c>
      <c r="G751" s="41"/>
      <c r="H751" s="41"/>
      <c r="I751" s="245"/>
      <c r="J751" s="41"/>
      <c r="K751" s="41"/>
      <c r="L751" s="45"/>
      <c r="M751" s="246"/>
      <c r="N751" s="247"/>
      <c r="O751" s="93"/>
      <c r="P751" s="93"/>
      <c r="Q751" s="93"/>
      <c r="R751" s="93"/>
      <c r="S751" s="93"/>
      <c r="T751" s="94"/>
      <c r="U751" s="39"/>
      <c r="V751" s="39"/>
      <c r="W751" s="39"/>
      <c r="X751" s="39"/>
      <c r="Y751" s="39"/>
      <c r="Z751" s="39"/>
      <c r="AA751" s="39"/>
      <c r="AB751" s="39"/>
      <c r="AC751" s="39"/>
      <c r="AD751" s="39"/>
      <c r="AE751" s="39"/>
      <c r="AT751" s="18" t="s">
        <v>169</v>
      </c>
      <c r="AU751" s="18" t="s">
        <v>85</v>
      </c>
    </row>
    <row r="752" s="13" customFormat="1">
      <c r="A752" s="13"/>
      <c r="B752" s="248"/>
      <c r="C752" s="249"/>
      <c r="D752" s="243" t="s">
        <v>178</v>
      </c>
      <c r="E752" s="250" t="s">
        <v>1</v>
      </c>
      <c r="F752" s="251" t="s">
        <v>1047</v>
      </c>
      <c r="G752" s="249"/>
      <c r="H752" s="252">
        <v>32.079999999999998</v>
      </c>
      <c r="I752" s="253"/>
      <c r="J752" s="249"/>
      <c r="K752" s="249"/>
      <c r="L752" s="254"/>
      <c r="M752" s="255"/>
      <c r="N752" s="256"/>
      <c r="O752" s="256"/>
      <c r="P752" s="256"/>
      <c r="Q752" s="256"/>
      <c r="R752" s="256"/>
      <c r="S752" s="256"/>
      <c r="T752" s="257"/>
      <c r="U752" s="13"/>
      <c r="V752" s="13"/>
      <c r="W752" s="13"/>
      <c r="X752" s="13"/>
      <c r="Y752" s="13"/>
      <c r="Z752" s="13"/>
      <c r="AA752" s="13"/>
      <c r="AB752" s="13"/>
      <c r="AC752" s="13"/>
      <c r="AD752" s="13"/>
      <c r="AE752" s="13"/>
      <c r="AT752" s="258" t="s">
        <v>178</v>
      </c>
      <c r="AU752" s="258" t="s">
        <v>85</v>
      </c>
      <c r="AV752" s="13" t="s">
        <v>85</v>
      </c>
      <c r="AW752" s="13" t="s">
        <v>32</v>
      </c>
      <c r="AX752" s="13" t="s">
        <v>83</v>
      </c>
      <c r="AY752" s="258" t="s">
        <v>161</v>
      </c>
    </row>
    <row r="753" s="2" customFormat="1" ht="16.5" customHeight="1">
      <c r="A753" s="39"/>
      <c r="B753" s="40"/>
      <c r="C753" s="229" t="s">
        <v>1048</v>
      </c>
      <c r="D753" s="229" t="s">
        <v>163</v>
      </c>
      <c r="E753" s="230" t="s">
        <v>1049</v>
      </c>
      <c r="F753" s="231" t="s">
        <v>1050</v>
      </c>
      <c r="G753" s="232" t="s">
        <v>266</v>
      </c>
      <c r="H753" s="233">
        <v>1</v>
      </c>
      <c r="I753" s="234"/>
      <c r="J753" s="235">
        <f>ROUND(I753*H753,2)</f>
        <v>0</v>
      </c>
      <c r="K753" s="236"/>
      <c r="L753" s="45"/>
      <c r="M753" s="237" t="s">
        <v>1</v>
      </c>
      <c r="N753" s="238" t="s">
        <v>43</v>
      </c>
      <c r="O753" s="93"/>
      <c r="P753" s="239">
        <f>O753*H753</f>
        <v>0</v>
      </c>
      <c r="Q753" s="239">
        <v>0</v>
      </c>
      <c r="R753" s="239">
        <f>Q753*H753</f>
        <v>0</v>
      </c>
      <c r="S753" s="239">
        <v>0.014999999999999999</v>
      </c>
      <c r="T753" s="240">
        <f>S753*H753</f>
        <v>0.014999999999999999</v>
      </c>
      <c r="U753" s="39"/>
      <c r="V753" s="39"/>
      <c r="W753" s="39"/>
      <c r="X753" s="39"/>
      <c r="Y753" s="39"/>
      <c r="Z753" s="39"/>
      <c r="AA753" s="39"/>
      <c r="AB753" s="39"/>
      <c r="AC753" s="39"/>
      <c r="AD753" s="39"/>
      <c r="AE753" s="39"/>
      <c r="AR753" s="241" t="s">
        <v>248</v>
      </c>
      <c r="AT753" s="241" t="s">
        <v>163</v>
      </c>
      <c r="AU753" s="241" t="s">
        <v>85</v>
      </c>
      <c r="AY753" s="18" t="s">
        <v>161</v>
      </c>
      <c r="BE753" s="242">
        <f>IF(N753="základní",J753,0)</f>
        <v>0</v>
      </c>
      <c r="BF753" s="242">
        <f>IF(N753="snížená",J753,0)</f>
        <v>0</v>
      </c>
      <c r="BG753" s="242">
        <f>IF(N753="zákl. přenesená",J753,0)</f>
        <v>0</v>
      </c>
      <c r="BH753" s="242">
        <f>IF(N753="sníž. přenesená",J753,0)</f>
        <v>0</v>
      </c>
      <c r="BI753" s="242">
        <f>IF(N753="nulová",J753,0)</f>
        <v>0</v>
      </c>
      <c r="BJ753" s="18" t="s">
        <v>167</v>
      </c>
      <c r="BK753" s="242">
        <f>ROUND(I753*H753,2)</f>
        <v>0</v>
      </c>
      <c r="BL753" s="18" t="s">
        <v>248</v>
      </c>
      <c r="BM753" s="241" t="s">
        <v>1051</v>
      </c>
    </row>
    <row r="754" s="2" customFormat="1">
      <c r="A754" s="39"/>
      <c r="B754" s="40"/>
      <c r="C754" s="41"/>
      <c r="D754" s="243" t="s">
        <v>169</v>
      </c>
      <c r="E754" s="41"/>
      <c r="F754" s="244" t="s">
        <v>1050</v>
      </c>
      <c r="G754" s="41"/>
      <c r="H754" s="41"/>
      <c r="I754" s="245"/>
      <c r="J754" s="41"/>
      <c r="K754" s="41"/>
      <c r="L754" s="45"/>
      <c r="M754" s="246"/>
      <c r="N754" s="247"/>
      <c r="O754" s="93"/>
      <c r="P754" s="93"/>
      <c r="Q754" s="93"/>
      <c r="R754" s="93"/>
      <c r="S754" s="93"/>
      <c r="T754" s="94"/>
      <c r="U754" s="39"/>
      <c r="V754" s="39"/>
      <c r="W754" s="39"/>
      <c r="X754" s="39"/>
      <c r="Y754" s="39"/>
      <c r="Z754" s="39"/>
      <c r="AA754" s="39"/>
      <c r="AB754" s="39"/>
      <c r="AC754" s="39"/>
      <c r="AD754" s="39"/>
      <c r="AE754" s="39"/>
      <c r="AT754" s="18" t="s">
        <v>169</v>
      </c>
      <c r="AU754" s="18" t="s">
        <v>85</v>
      </c>
    </row>
    <row r="755" s="2" customFormat="1" ht="16.5" customHeight="1">
      <c r="A755" s="39"/>
      <c r="B755" s="40"/>
      <c r="C755" s="229" t="s">
        <v>1052</v>
      </c>
      <c r="D755" s="229" t="s">
        <v>163</v>
      </c>
      <c r="E755" s="230" t="s">
        <v>1053</v>
      </c>
      <c r="F755" s="231" t="s">
        <v>1054</v>
      </c>
      <c r="G755" s="232" t="s">
        <v>166</v>
      </c>
      <c r="H755" s="233">
        <v>12.65</v>
      </c>
      <c r="I755" s="234"/>
      <c r="J755" s="235">
        <f>ROUND(I755*H755,2)</f>
        <v>0</v>
      </c>
      <c r="K755" s="236"/>
      <c r="L755" s="45"/>
      <c r="M755" s="237" t="s">
        <v>1</v>
      </c>
      <c r="N755" s="238" t="s">
        <v>43</v>
      </c>
      <c r="O755" s="93"/>
      <c r="P755" s="239">
        <f>O755*H755</f>
        <v>0</v>
      </c>
      <c r="Q755" s="239">
        <v>0</v>
      </c>
      <c r="R755" s="239">
        <f>Q755*H755</f>
        <v>0</v>
      </c>
      <c r="S755" s="239">
        <v>0.00167</v>
      </c>
      <c r="T755" s="240">
        <f>S755*H755</f>
        <v>0.021125500000000002</v>
      </c>
      <c r="U755" s="39"/>
      <c r="V755" s="39"/>
      <c r="W755" s="39"/>
      <c r="X755" s="39"/>
      <c r="Y755" s="39"/>
      <c r="Z755" s="39"/>
      <c r="AA755" s="39"/>
      <c r="AB755" s="39"/>
      <c r="AC755" s="39"/>
      <c r="AD755" s="39"/>
      <c r="AE755" s="39"/>
      <c r="AR755" s="241" t="s">
        <v>248</v>
      </c>
      <c r="AT755" s="241" t="s">
        <v>163</v>
      </c>
      <c r="AU755" s="241" t="s">
        <v>85</v>
      </c>
      <c r="AY755" s="18" t="s">
        <v>161</v>
      </c>
      <c r="BE755" s="242">
        <f>IF(N755="základní",J755,0)</f>
        <v>0</v>
      </c>
      <c r="BF755" s="242">
        <f>IF(N755="snížená",J755,0)</f>
        <v>0</v>
      </c>
      <c r="BG755" s="242">
        <f>IF(N755="zákl. přenesená",J755,0)</f>
        <v>0</v>
      </c>
      <c r="BH755" s="242">
        <f>IF(N755="sníž. přenesená",J755,0)</f>
        <v>0</v>
      </c>
      <c r="BI755" s="242">
        <f>IF(N755="nulová",J755,0)</f>
        <v>0</v>
      </c>
      <c r="BJ755" s="18" t="s">
        <v>167</v>
      </c>
      <c r="BK755" s="242">
        <f>ROUND(I755*H755,2)</f>
        <v>0</v>
      </c>
      <c r="BL755" s="18" t="s">
        <v>248</v>
      </c>
      <c r="BM755" s="241" t="s">
        <v>1055</v>
      </c>
    </row>
    <row r="756" s="2" customFormat="1">
      <c r="A756" s="39"/>
      <c r="B756" s="40"/>
      <c r="C756" s="41"/>
      <c r="D756" s="243" t="s">
        <v>169</v>
      </c>
      <c r="E756" s="41"/>
      <c r="F756" s="244" t="s">
        <v>1054</v>
      </c>
      <c r="G756" s="41"/>
      <c r="H756" s="41"/>
      <c r="I756" s="245"/>
      <c r="J756" s="41"/>
      <c r="K756" s="41"/>
      <c r="L756" s="45"/>
      <c r="M756" s="246"/>
      <c r="N756" s="247"/>
      <c r="O756" s="93"/>
      <c r="P756" s="93"/>
      <c r="Q756" s="93"/>
      <c r="R756" s="93"/>
      <c r="S756" s="93"/>
      <c r="T756" s="94"/>
      <c r="U756" s="39"/>
      <c r="V756" s="39"/>
      <c r="W756" s="39"/>
      <c r="X756" s="39"/>
      <c r="Y756" s="39"/>
      <c r="Z756" s="39"/>
      <c r="AA756" s="39"/>
      <c r="AB756" s="39"/>
      <c r="AC756" s="39"/>
      <c r="AD756" s="39"/>
      <c r="AE756" s="39"/>
      <c r="AT756" s="18" t="s">
        <v>169</v>
      </c>
      <c r="AU756" s="18" t="s">
        <v>85</v>
      </c>
    </row>
    <row r="757" s="13" customFormat="1">
      <c r="A757" s="13"/>
      <c r="B757" s="248"/>
      <c r="C757" s="249"/>
      <c r="D757" s="243" t="s">
        <v>178</v>
      </c>
      <c r="E757" s="250" t="s">
        <v>1</v>
      </c>
      <c r="F757" s="251" t="s">
        <v>1056</v>
      </c>
      <c r="G757" s="249"/>
      <c r="H757" s="252">
        <v>12.65</v>
      </c>
      <c r="I757" s="253"/>
      <c r="J757" s="249"/>
      <c r="K757" s="249"/>
      <c r="L757" s="254"/>
      <c r="M757" s="255"/>
      <c r="N757" s="256"/>
      <c r="O757" s="256"/>
      <c r="P757" s="256"/>
      <c r="Q757" s="256"/>
      <c r="R757" s="256"/>
      <c r="S757" s="256"/>
      <c r="T757" s="257"/>
      <c r="U757" s="13"/>
      <c r="V757" s="13"/>
      <c r="W757" s="13"/>
      <c r="X757" s="13"/>
      <c r="Y757" s="13"/>
      <c r="Z757" s="13"/>
      <c r="AA757" s="13"/>
      <c r="AB757" s="13"/>
      <c r="AC757" s="13"/>
      <c r="AD757" s="13"/>
      <c r="AE757" s="13"/>
      <c r="AT757" s="258" t="s">
        <v>178</v>
      </c>
      <c r="AU757" s="258" t="s">
        <v>85</v>
      </c>
      <c r="AV757" s="13" t="s">
        <v>85</v>
      </c>
      <c r="AW757" s="13" t="s">
        <v>32</v>
      </c>
      <c r="AX757" s="13" t="s">
        <v>83</v>
      </c>
      <c r="AY757" s="258" t="s">
        <v>161</v>
      </c>
    </row>
    <row r="758" s="2" customFormat="1" ht="33" customHeight="1">
      <c r="A758" s="39"/>
      <c r="B758" s="40"/>
      <c r="C758" s="229" t="s">
        <v>1057</v>
      </c>
      <c r="D758" s="229" t="s">
        <v>163</v>
      </c>
      <c r="E758" s="230" t="s">
        <v>1058</v>
      </c>
      <c r="F758" s="231" t="s">
        <v>1059</v>
      </c>
      <c r="G758" s="232" t="s">
        <v>266</v>
      </c>
      <c r="H758" s="233">
        <v>1</v>
      </c>
      <c r="I758" s="234"/>
      <c r="J758" s="235">
        <f>ROUND(I758*H758,2)</f>
        <v>0</v>
      </c>
      <c r="K758" s="236"/>
      <c r="L758" s="45"/>
      <c r="M758" s="237" t="s">
        <v>1</v>
      </c>
      <c r="N758" s="238" t="s">
        <v>43</v>
      </c>
      <c r="O758" s="93"/>
      <c r="P758" s="239">
        <f>O758*H758</f>
        <v>0</v>
      </c>
      <c r="Q758" s="239">
        <v>0</v>
      </c>
      <c r="R758" s="239">
        <f>Q758*H758</f>
        <v>0</v>
      </c>
      <c r="S758" s="239">
        <v>0.0018799999999999999</v>
      </c>
      <c r="T758" s="240">
        <f>S758*H758</f>
        <v>0.0018799999999999999</v>
      </c>
      <c r="U758" s="39"/>
      <c r="V758" s="39"/>
      <c r="W758" s="39"/>
      <c r="X758" s="39"/>
      <c r="Y758" s="39"/>
      <c r="Z758" s="39"/>
      <c r="AA758" s="39"/>
      <c r="AB758" s="39"/>
      <c r="AC758" s="39"/>
      <c r="AD758" s="39"/>
      <c r="AE758" s="39"/>
      <c r="AR758" s="241" t="s">
        <v>248</v>
      </c>
      <c r="AT758" s="241" t="s">
        <v>163</v>
      </c>
      <c r="AU758" s="241" t="s">
        <v>85</v>
      </c>
      <c r="AY758" s="18" t="s">
        <v>161</v>
      </c>
      <c r="BE758" s="242">
        <f>IF(N758="základní",J758,0)</f>
        <v>0</v>
      </c>
      <c r="BF758" s="242">
        <f>IF(N758="snížená",J758,0)</f>
        <v>0</v>
      </c>
      <c r="BG758" s="242">
        <f>IF(N758="zákl. přenesená",J758,0)</f>
        <v>0</v>
      </c>
      <c r="BH758" s="242">
        <f>IF(N758="sníž. přenesená",J758,0)</f>
        <v>0</v>
      </c>
      <c r="BI758" s="242">
        <f>IF(N758="nulová",J758,0)</f>
        <v>0</v>
      </c>
      <c r="BJ758" s="18" t="s">
        <v>167</v>
      </c>
      <c r="BK758" s="242">
        <f>ROUND(I758*H758,2)</f>
        <v>0</v>
      </c>
      <c r="BL758" s="18" t="s">
        <v>248</v>
      </c>
      <c r="BM758" s="241" t="s">
        <v>1060</v>
      </c>
    </row>
    <row r="759" s="2" customFormat="1">
      <c r="A759" s="39"/>
      <c r="B759" s="40"/>
      <c r="C759" s="41"/>
      <c r="D759" s="243" t="s">
        <v>169</v>
      </c>
      <c r="E759" s="41"/>
      <c r="F759" s="244" t="s">
        <v>1059</v>
      </c>
      <c r="G759" s="41"/>
      <c r="H759" s="41"/>
      <c r="I759" s="245"/>
      <c r="J759" s="41"/>
      <c r="K759" s="41"/>
      <c r="L759" s="45"/>
      <c r="M759" s="246"/>
      <c r="N759" s="247"/>
      <c r="O759" s="93"/>
      <c r="P759" s="93"/>
      <c r="Q759" s="93"/>
      <c r="R759" s="93"/>
      <c r="S759" s="93"/>
      <c r="T759" s="94"/>
      <c r="U759" s="39"/>
      <c r="V759" s="39"/>
      <c r="W759" s="39"/>
      <c r="X759" s="39"/>
      <c r="Y759" s="39"/>
      <c r="Z759" s="39"/>
      <c r="AA759" s="39"/>
      <c r="AB759" s="39"/>
      <c r="AC759" s="39"/>
      <c r="AD759" s="39"/>
      <c r="AE759" s="39"/>
      <c r="AT759" s="18" t="s">
        <v>169</v>
      </c>
      <c r="AU759" s="18" t="s">
        <v>85</v>
      </c>
    </row>
    <row r="760" s="2" customFormat="1" ht="16.5" customHeight="1">
      <c r="A760" s="39"/>
      <c r="B760" s="40"/>
      <c r="C760" s="229" t="s">
        <v>1061</v>
      </c>
      <c r="D760" s="229" t="s">
        <v>163</v>
      </c>
      <c r="E760" s="230" t="s">
        <v>1062</v>
      </c>
      <c r="F760" s="231" t="s">
        <v>1063</v>
      </c>
      <c r="G760" s="232" t="s">
        <v>166</v>
      </c>
      <c r="H760" s="233">
        <v>33.630000000000003</v>
      </c>
      <c r="I760" s="234"/>
      <c r="J760" s="235">
        <f>ROUND(I760*H760,2)</f>
        <v>0</v>
      </c>
      <c r="K760" s="236"/>
      <c r="L760" s="45"/>
      <c r="M760" s="237" t="s">
        <v>1</v>
      </c>
      <c r="N760" s="238" t="s">
        <v>43</v>
      </c>
      <c r="O760" s="93"/>
      <c r="P760" s="239">
        <f>O760*H760</f>
        <v>0</v>
      </c>
      <c r="Q760" s="239">
        <v>0</v>
      </c>
      <c r="R760" s="239">
        <f>Q760*H760</f>
        <v>0</v>
      </c>
      <c r="S760" s="239">
        <v>0.0025999999999999999</v>
      </c>
      <c r="T760" s="240">
        <f>S760*H760</f>
        <v>0.087438000000000002</v>
      </c>
      <c r="U760" s="39"/>
      <c r="V760" s="39"/>
      <c r="W760" s="39"/>
      <c r="X760" s="39"/>
      <c r="Y760" s="39"/>
      <c r="Z760" s="39"/>
      <c r="AA760" s="39"/>
      <c r="AB760" s="39"/>
      <c r="AC760" s="39"/>
      <c r="AD760" s="39"/>
      <c r="AE760" s="39"/>
      <c r="AR760" s="241" t="s">
        <v>248</v>
      </c>
      <c r="AT760" s="241" t="s">
        <v>163</v>
      </c>
      <c r="AU760" s="241" t="s">
        <v>85</v>
      </c>
      <c r="AY760" s="18" t="s">
        <v>161</v>
      </c>
      <c r="BE760" s="242">
        <f>IF(N760="základní",J760,0)</f>
        <v>0</v>
      </c>
      <c r="BF760" s="242">
        <f>IF(N760="snížená",J760,0)</f>
        <v>0</v>
      </c>
      <c r="BG760" s="242">
        <f>IF(N760="zákl. přenesená",J760,0)</f>
        <v>0</v>
      </c>
      <c r="BH760" s="242">
        <f>IF(N760="sníž. přenesená",J760,0)</f>
        <v>0</v>
      </c>
      <c r="BI760" s="242">
        <f>IF(N760="nulová",J760,0)</f>
        <v>0</v>
      </c>
      <c r="BJ760" s="18" t="s">
        <v>167</v>
      </c>
      <c r="BK760" s="242">
        <f>ROUND(I760*H760,2)</f>
        <v>0</v>
      </c>
      <c r="BL760" s="18" t="s">
        <v>248</v>
      </c>
      <c r="BM760" s="241" t="s">
        <v>1064</v>
      </c>
    </row>
    <row r="761" s="2" customFormat="1">
      <c r="A761" s="39"/>
      <c r="B761" s="40"/>
      <c r="C761" s="41"/>
      <c r="D761" s="243" t="s">
        <v>169</v>
      </c>
      <c r="E761" s="41"/>
      <c r="F761" s="244" t="s">
        <v>1063</v>
      </c>
      <c r="G761" s="41"/>
      <c r="H761" s="41"/>
      <c r="I761" s="245"/>
      <c r="J761" s="41"/>
      <c r="K761" s="41"/>
      <c r="L761" s="45"/>
      <c r="M761" s="246"/>
      <c r="N761" s="247"/>
      <c r="O761" s="93"/>
      <c r="P761" s="93"/>
      <c r="Q761" s="93"/>
      <c r="R761" s="93"/>
      <c r="S761" s="93"/>
      <c r="T761" s="94"/>
      <c r="U761" s="39"/>
      <c r="V761" s="39"/>
      <c r="W761" s="39"/>
      <c r="X761" s="39"/>
      <c r="Y761" s="39"/>
      <c r="Z761" s="39"/>
      <c r="AA761" s="39"/>
      <c r="AB761" s="39"/>
      <c r="AC761" s="39"/>
      <c r="AD761" s="39"/>
      <c r="AE761" s="39"/>
      <c r="AT761" s="18" t="s">
        <v>169</v>
      </c>
      <c r="AU761" s="18" t="s">
        <v>85</v>
      </c>
    </row>
    <row r="762" s="13" customFormat="1">
      <c r="A762" s="13"/>
      <c r="B762" s="248"/>
      <c r="C762" s="249"/>
      <c r="D762" s="243" t="s">
        <v>178</v>
      </c>
      <c r="E762" s="250" t="s">
        <v>1</v>
      </c>
      <c r="F762" s="251" t="s">
        <v>1065</v>
      </c>
      <c r="G762" s="249"/>
      <c r="H762" s="252">
        <v>33.630000000000003</v>
      </c>
      <c r="I762" s="253"/>
      <c r="J762" s="249"/>
      <c r="K762" s="249"/>
      <c r="L762" s="254"/>
      <c r="M762" s="255"/>
      <c r="N762" s="256"/>
      <c r="O762" s="256"/>
      <c r="P762" s="256"/>
      <c r="Q762" s="256"/>
      <c r="R762" s="256"/>
      <c r="S762" s="256"/>
      <c r="T762" s="257"/>
      <c r="U762" s="13"/>
      <c r="V762" s="13"/>
      <c r="W762" s="13"/>
      <c r="X762" s="13"/>
      <c r="Y762" s="13"/>
      <c r="Z762" s="13"/>
      <c r="AA762" s="13"/>
      <c r="AB762" s="13"/>
      <c r="AC762" s="13"/>
      <c r="AD762" s="13"/>
      <c r="AE762" s="13"/>
      <c r="AT762" s="258" t="s">
        <v>178</v>
      </c>
      <c r="AU762" s="258" t="s">
        <v>85</v>
      </c>
      <c r="AV762" s="13" t="s">
        <v>85</v>
      </c>
      <c r="AW762" s="13" t="s">
        <v>32</v>
      </c>
      <c r="AX762" s="13" t="s">
        <v>83</v>
      </c>
      <c r="AY762" s="258" t="s">
        <v>161</v>
      </c>
    </row>
    <row r="763" s="2" customFormat="1" ht="16.5" customHeight="1">
      <c r="A763" s="39"/>
      <c r="B763" s="40"/>
      <c r="C763" s="229" t="s">
        <v>1066</v>
      </c>
      <c r="D763" s="229" t="s">
        <v>163</v>
      </c>
      <c r="E763" s="230" t="s">
        <v>1067</v>
      </c>
      <c r="F763" s="231" t="s">
        <v>1068</v>
      </c>
      <c r="G763" s="232" t="s">
        <v>166</v>
      </c>
      <c r="H763" s="233">
        <v>1.1000000000000001</v>
      </c>
      <c r="I763" s="234"/>
      <c r="J763" s="235">
        <f>ROUND(I763*H763,2)</f>
        <v>0</v>
      </c>
      <c r="K763" s="236"/>
      <c r="L763" s="45"/>
      <c r="M763" s="237" t="s">
        <v>1</v>
      </c>
      <c r="N763" s="238" t="s">
        <v>43</v>
      </c>
      <c r="O763" s="93"/>
      <c r="P763" s="239">
        <f>O763*H763</f>
        <v>0</v>
      </c>
      <c r="Q763" s="239">
        <v>0</v>
      </c>
      <c r="R763" s="239">
        <f>Q763*H763</f>
        <v>0</v>
      </c>
      <c r="S763" s="239">
        <v>0.0060499999999999998</v>
      </c>
      <c r="T763" s="240">
        <f>S763*H763</f>
        <v>0.0066550000000000003</v>
      </c>
      <c r="U763" s="39"/>
      <c r="V763" s="39"/>
      <c r="W763" s="39"/>
      <c r="X763" s="39"/>
      <c r="Y763" s="39"/>
      <c r="Z763" s="39"/>
      <c r="AA763" s="39"/>
      <c r="AB763" s="39"/>
      <c r="AC763" s="39"/>
      <c r="AD763" s="39"/>
      <c r="AE763" s="39"/>
      <c r="AR763" s="241" t="s">
        <v>248</v>
      </c>
      <c r="AT763" s="241" t="s">
        <v>163</v>
      </c>
      <c r="AU763" s="241" t="s">
        <v>85</v>
      </c>
      <c r="AY763" s="18" t="s">
        <v>161</v>
      </c>
      <c r="BE763" s="242">
        <f>IF(N763="základní",J763,0)</f>
        <v>0</v>
      </c>
      <c r="BF763" s="242">
        <f>IF(N763="snížená",J763,0)</f>
        <v>0</v>
      </c>
      <c r="BG763" s="242">
        <f>IF(N763="zákl. přenesená",J763,0)</f>
        <v>0</v>
      </c>
      <c r="BH763" s="242">
        <f>IF(N763="sníž. přenesená",J763,0)</f>
        <v>0</v>
      </c>
      <c r="BI763" s="242">
        <f>IF(N763="nulová",J763,0)</f>
        <v>0</v>
      </c>
      <c r="BJ763" s="18" t="s">
        <v>167</v>
      </c>
      <c r="BK763" s="242">
        <f>ROUND(I763*H763,2)</f>
        <v>0</v>
      </c>
      <c r="BL763" s="18" t="s">
        <v>248</v>
      </c>
      <c r="BM763" s="241" t="s">
        <v>1069</v>
      </c>
    </row>
    <row r="764" s="2" customFormat="1">
      <c r="A764" s="39"/>
      <c r="B764" s="40"/>
      <c r="C764" s="41"/>
      <c r="D764" s="243" t="s">
        <v>169</v>
      </c>
      <c r="E764" s="41"/>
      <c r="F764" s="244" t="s">
        <v>1068</v>
      </c>
      <c r="G764" s="41"/>
      <c r="H764" s="41"/>
      <c r="I764" s="245"/>
      <c r="J764" s="41"/>
      <c r="K764" s="41"/>
      <c r="L764" s="45"/>
      <c r="M764" s="246"/>
      <c r="N764" s="247"/>
      <c r="O764" s="93"/>
      <c r="P764" s="93"/>
      <c r="Q764" s="93"/>
      <c r="R764" s="93"/>
      <c r="S764" s="93"/>
      <c r="T764" s="94"/>
      <c r="U764" s="39"/>
      <c r="V764" s="39"/>
      <c r="W764" s="39"/>
      <c r="X764" s="39"/>
      <c r="Y764" s="39"/>
      <c r="Z764" s="39"/>
      <c r="AA764" s="39"/>
      <c r="AB764" s="39"/>
      <c r="AC764" s="39"/>
      <c r="AD764" s="39"/>
      <c r="AE764" s="39"/>
      <c r="AT764" s="18" t="s">
        <v>169</v>
      </c>
      <c r="AU764" s="18" t="s">
        <v>85</v>
      </c>
    </row>
    <row r="765" s="2" customFormat="1" ht="16.5" customHeight="1">
      <c r="A765" s="39"/>
      <c r="B765" s="40"/>
      <c r="C765" s="229" t="s">
        <v>1070</v>
      </c>
      <c r="D765" s="229" t="s">
        <v>163</v>
      </c>
      <c r="E765" s="230" t="s">
        <v>1071</v>
      </c>
      <c r="F765" s="231" t="s">
        <v>1072</v>
      </c>
      <c r="G765" s="232" t="s">
        <v>166</v>
      </c>
      <c r="H765" s="233">
        <v>11.25</v>
      </c>
      <c r="I765" s="234"/>
      <c r="J765" s="235">
        <f>ROUND(I765*H765,2)</f>
        <v>0</v>
      </c>
      <c r="K765" s="236"/>
      <c r="L765" s="45"/>
      <c r="M765" s="237" t="s">
        <v>1</v>
      </c>
      <c r="N765" s="238" t="s">
        <v>43</v>
      </c>
      <c r="O765" s="93"/>
      <c r="P765" s="239">
        <f>O765*H765</f>
        <v>0</v>
      </c>
      <c r="Q765" s="239">
        <v>0</v>
      </c>
      <c r="R765" s="239">
        <f>Q765*H765</f>
        <v>0</v>
      </c>
      <c r="S765" s="239">
        <v>0.0039399999999999999</v>
      </c>
      <c r="T765" s="240">
        <f>S765*H765</f>
        <v>0.044324999999999996</v>
      </c>
      <c r="U765" s="39"/>
      <c r="V765" s="39"/>
      <c r="W765" s="39"/>
      <c r="X765" s="39"/>
      <c r="Y765" s="39"/>
      <c r="Z765" s="39"/>
      <c r="AA765" s="39"/>
      <c r="AB765" s="39"/>
      <c r="AC765" s="39"/>
      <c r="AD765" s="39"/>
      <c r="AE765" s="39"/>
      <c r="AR765" s="241" t="s">
        <v>248</v>
      </c>
      <c r="AT765" s="241" t="s">
        <v>163</v>
      </c>
      <c r="AU765" s="241" t="s">
        <v>85</v>
      </c>
      <c r="AY765" s="18" t="s">
        <v>161</v>
      </c>
      <c r="BE765" s="242">
        <f>IF(N765="základní",J765,0)</f>
        <v>0</v>
      </c>
      <c r="BF765" s="242">
        <f>IF(N765="snížená",J765,0)</f>
        <v>0</v>
      </c>
      <c r="BG765" s="242">
        <f>IF(N765="zákl. přenesená",J765,0)</f>
        <v>0</v>
      </c>
      <c r="BH765" s="242">
        <f>IF(N765="sníž. přenesená",J765,0)</f>
        <v>0</v>
      </c>
      <c r="BI765" s="242">
        <f>IF(N765="nulová",J765,0)</f>
        <v>0</v>
      </c>
      <c r="BJ765" s="18" t="s">
        <v>167</v>
      </c>
      <c r="BK765" s="242">
        <f>ROUND(I765*H765,2)</f>
        <v>0</v>
      </c>
      <c r="BL765" s="18" t="s">
        <v>248</v>
      </c>
      <c r="BM765" s="241" t="s">
        <v>1073</v>
      </c>
    </row>
    <row r="766" s="2" customFormat="1">
      <c r="A766" s="39"/>
      <c r="B766" s="40"/>
      <c r="C766" s="41"/>
      <c r="D766" s="243" t="s">
        <v>169</v>
      </c>
      <c r="E766" s="41"/>
      <c r="F766" s="244" t="s">
        <v>1072</v>
      </c>
      <c r="G766" s="41"/>
      <c r="H766" s="41"/>
      <c r="I766" s="245"/>
      <c r="J766" s="41"/>
      <c r="K766" s="41"/>
      <c r="L766" s="45"/>
      <c r="M766" s="246"/>
      <c r="N766" s="247"/>
      <c r="O766" s="93"/>
      <c r="P766" s="93"/>
      <c r="Q766" s="93"/>
      <c r="R766" s="93"/>
      <c r="S766" s="93"/>
      <c r="T766" s="94"/>
      <c r="U766" s="39"/>
      <c r="V766" s="39"/>
      <c r="W766" s="39"/>
      <c r="X766" s="39"/>
      <c r="Y766" s="39"/>
      <c r="Z766" s="39"/>
      <c r="AA766" s="39"/>
      <c r="AB766" s="39"/>
      <c r="AC766" s="39"/>
      <c r="AD766" s="39"/>
      <c r="AE766" s="39"/>
      <c r="AT766" s="18" t="s">
        <v>169</v>
      </c>
      <c r="AU766" s="18" t="s">
        <v>85</v>
      </c>
    </row>
    <row r="767" s="13" customFormat="1">
      <c r="A767" s="13"/>
      <c r="B767" s="248"/>
      <c r="C767" s="249"/>
      <c r="D767" s="243" t="s">
        <v>178</v>
      </c>
      <c r="E767" s="250" t="s">
        <v>1</v>
      </c>
      <c r="F767" s="251" t="s">
        <v>1074</v>
      </c>
      <c r="G767" s="249"/>
      <c r="H767" s="252">
        <v>11.25</v>
      </c>
      <c r="I767" s="253"/>
      <c r="J767" s="249"/>
      <c r="K767" s="249"/>
      <c r="L767" s="254"/>
      <c r="M767" s="255"/>
      <c r="N767" s="256"/>
      <c r="O767" s="256"/>
      <c r="P767" s="256"/>
      <c r="Q767" s="256"/>
      <c r="R767" s="256"/>
      <c r="S767" s="256"/>
      <c r="T767" s="257"/>
      <c r="U767" s="13"/>
      <c r="V767" s="13"/>
      <c r="W767" s="13"/>
      <c r="X767" s="13"/>
      <c r="Y767" s="13"/>
      <c r="Z767" s="13"/>
      <c r="AA767" s="13"/>
      <c r="AB767" s="13"/>
      <c r="AC767" s="13"/>
      <c r="AD767" s="13"/>
      <c r="AE767" s="13"/>
      <c r="AT767" s="258" t="s">
        <v>178</v>
      </c>
      <c r="AU767" s="258" t="s">
        <v>85</v>
      </c>
      <c r="AV767" s="13" t="s">
        <v>85</v>
      </c>
      <c r="AW767" s="13" t="s">
        <v>32</v>
      </c>
      <c r="AX767" s="13" t="s">
        <v>83</v>
      </c>
      <c r="AY767" s="258" t="s">
        <v>161</v>
      </c>
    </row>
    <row r="768" s="2" customFormat="1" ht="24.15" customHeight="1">
      <c r="A768" s="39"/>
      <c r="B768" s="40"/>
      <c r="C768" s="229" t="s">
        <v>1075</v>
      </c>
      <c r="D768" s="229" t="s">
        <v>163</v>
      </c>
      <c r="E768" s="230" t="s">
        <v>1076</v>
      </c>
      <c r="F768" s="231" t="s">
        <v>1077</v>
      </c>
      <c r="G768" s="232" t="s">
        <v>166</v>
      </c>
      <c r="H768" s="233">
        <v>8</v>
      </c>
      <c r="I768" s="234"/>
      <c r="J768" s="235">
        <f>ROUND(I768*H768,2)</f>
        <v>0</v>
      </c>
      <c r="K768" s="236"/>
      <c r="L768" s="45"/>
      <c r="M768" s="237" t="s">
        <v>1</v>
      </c>
      <c r="N768" s="238" t="s">
        <v>43</v>
      </c>
      <c r="O768" s="93"/>
      <c r="P768" s="239">
        <f>O768*H768</f>
        <v>0</v>
      </c>
      <c r="Q768" s="239">
        <v>0.0063800000000000003</v>
      </c>
      <c r="R768" s="239">
        <f>Q768*H768</f>
        <v>0.051040000000000002</v>
      </c>
      <c r="S768" s="239">
        <v>0</v>
      </c>
      <c r="T768" s="240">
        <f>S768*H768</f>
        <v>0</v>
      </c>
      <c r="U768" s="39"/>
      <c r="V768" s="39"/>
      <c r="W768" s="39"/>
      <c r="X768" s="39"/>
      <c r="Y768" s="39"/>
      <c r="Z768" s="39"/>
      <c r="AA768" s="39"/>
      <c r="AB768" s="39"/>
      <c r="AC768" s="39"/>
      <c r="AD768" s="39"/>
      <c r="AE768" s="39"/>
      <c r="AR768" s="241" t="s">
        <v>248</v>
      </c>
      <c r="AT768" s="241" t="s">
        <v>163</v>
      </c>
      <c r="AU768" s="241" t="s">
        <v>85</v>
      </c>
      <c r="AY768" s="18" t="s">
        <v>161</v>
      </c>
      <c r="BE768" s="242">
        <f>IF(N768="základní",J768,0)</f>
        <v>0</v>
      </c>
      <c r="BF768" s="242">
        <f>IF(N768="snížená",J768,0)</f>
        <v>0</v>
      </c>
      <c r="BG768" s="242">
        <f>IF(N768="zákl. přenesená",J768,0)</f>
        <v>0</v>
      </c>
      <c r="BH768" s="242">
        <f>IF(N768="sníž. přenesená",J768,0)</f>
        <v>0</v>
      </c>
      <c r="BI768" s="242">
        <f>IF(N768="nulová",J768,0)</f>
        <v>0</v>
      </c>
      <c r="BJ768" s="18" t="s">
        <v>167</v>
      </c>
      <c r="BK768" s="242">
        <f>ROUND(I768*H768,2)</f>
        <v>0</v>
      </c>
      <c r="BL768" s="18" t="s">
        <v>248</v>
      </c>
      <c r="BM768" s="241" t="s">
        <v>1078</v>
      </c>
    </row>
    <row r="769" s="2" customFormat="1">
      <c r="A769" s="39"/>
      <c r="B769" s="40"/>
      <c r="C769" s="41"/>
      <c r="D769" s="243" t="s">
        <v>169</v>
      </c>
      <c r="E769" s="41"/>
      <c r="F769" s="244" t="s">
        <v>1077</v>
      </c>
      <c r="G769" s="41"/>
      <c r="H769" s="41"/>
      <c r="I769" s="245"/>
      <c r="J769" s="41"/>
      <c r="K769" s="41"/>
      <c r="L769" s="45"/>
      <c r="M769" s="246"/>
      <c r="N769" s="247"/>
      <c r="O769" s="93"/>
      <c r="P769" s="93"/>
      <c r="Q769" s="93"/>
      <c r="R769" s="93"/>
      <c r="S769" s="93"/>
      <c r="T769" s="94"/>
      <c r="U769" s="39"/>
      <c r="V769" s="39"/>
      <c r="W769" s="39"/>
      <c r="X769" s="39"/>
      <c r="Y769" s="39"/>
      <c r="Z769" s="39"/>
      <c r="AA769" s="39"/>
      <c r="AB769" s="39"/>
      <c r="AC769" s="39"/>
      <c r="AD769" s="39"/>
      <c r="AE769" s="39"/>
      <c r="AT769" s="18" t="s">
        <v>169</v>
      </c>
      <c r="AU769" s="18" t="s">
        <v>85</v>
      </c>
    </row>
    <row r="770" s="13" customFormat="1">
      <c r="A770" s="13"/>
      <c r="B770" s="248"/>
      <c r="C770" s="249"/>
      <c r="D770" s="243" t="s">
        <v>178</v>
      </c>
      <c r="E770" s="250" t="s">
        <v>1</v>
      </c>
      <c r="F770" s="251" t="s">
        <v>673</v>
      </c>
      <c r="G770" s="249"/>
      <c r="H770" s="252">
        <v>8</v>
      </c>
      <c r="I770" s="253"/>
      <c r="J770" s="249"/>
      <c r="K770" s="249"/>
      <c r="L770" s="254"/>
      <c r="M770" s="255"/>
      <c r="N770" s="256"/>
      <c r="O770" s="256"/>
      <c r="P770" s="256"/>
      <c r="Q770" s="256"/>
      <c r="R770" s="256"/>
      <c r="S770" s="256"/>
      <c r="T770" s="257"/>
      <c r="U770" s="13"/>
      <c r="V770" s="13"/>
      <c r="W770" s="13"/>
      <c r="X770" s="13"/>
      <c r="Y770" s="13"/>
      <c r="Z770" s="13"/>
      <c r="AA770" s="13"/>
      <c r="AB770" s="13"/>
      <c r="AC770" s="13"/>
      <c r="AD770" s="13"/>
      <c r="AE770" s="13"/>
      <c r="AT770" s="258" t="s">
        <v>178</v>
      </c>
      <c r="AU770" s="258" t="s">
        <v>85</v>
      </c>
      <c r="AV770" s="13" t="s">
        <v>85</v>
      </c>
      <c r="AW770" s="13" t="s">
        <v>32</v>
      </c>
      <c r="AX770" s="13" t="s">
        <v>83</v>
      </c>
      <c r="AY770" s="258" t="s">
        <v>161</v>
      </c>
    </row>
    <row r="771" s="2" customFormat="1" ht="24.15" customHeight="1">
      <c r="A771" s="39"/>
      <c r="B771" s="40"/>
      <c r="C771" s="229" t="s">
        <v>1079</v>
      </c>
      <c r="D771" s="229" t="s">
        <v>163</v>
      </c>
      <c r="E771" s="230" t="s">
        <v>1080</v>
      </c>
      <c r="F771" s="231" t="s">
        <v>1081</v>
      </c>
      <c r="G771" s="232" t="s">
        <v>166</v>
      </c>
      <c r="H771" s="233">
        <v>12.65</v>
      </c>
      <c r="I771" s="234"/>
      <c r="J771" s="235">
        <f>ROUND(I771*H771,2)</f>
        <v>0</v>
      </c>
      <c r="K771" s="236"/>
      <c r="L771" s="45"/>
      <c r="M771" s="237" t="s">
        <v>1</v>
      </c>
      <c r="N771" s="238" t="s">
        <v>43</v>
      </c>
      <c r="O771" s="93"/>
      <c r="P771" s="239">
        <f>O771*H771</f>
        <v>0</v>
      </c>
      <c r="Q771" s="239">
        <v>0.0035799999999999998</v>
      </c>
      <c r="R771" s="239">
        <f>Q771*H771</f>
        <v>0.045287000000000001</v>
      </c>
      <c r="S771" s="239">
        <v>0</v>
      </c>
      <c r="T771" s="240">
        <f>S771*H771</f>
        <v>0</v>
      </c>
      <c r="U771" s="39"/>
      <c r="V771" s="39"/>
      <c r="W771" s="39"/>
      <c r="X771" s="39"/>
      <c r="Y771" s="39"/>
      <c r="Z771" s="39"/>
      <c r="AA771" s="39"/>
      <c r="AB771" s="39"/>
      <c r="AC771" s="39"/>
      <c r="AD771" s="39"/>
      <c r="AE771" s="39"/>
      <c r="AR771" s="241" t="s">
        <v>248</v>
      </c>
      <c r="AT771" s="241" t="s">
        <v>163</v>
      </c>
      <c r="AU771" s="241" t="s">
        <v>85</v>
      </c>
      <c r="AY771" s="18" t="s">
        <v>161</v>
      </c>
      <c r="BE771" s="242">
        <f>IF(N771="základní",J771,0)</f>
        <v>0</v>
      </c>
      <c r="BF771" s="242">
        <f>IF(N771="snížená",J771,0)</f>
        <v>0</v>
      </c>
      <c r="BG771" s="242">
        <f>IF(N771="zákl. přenesená",J771,0)</f>
        <v>0</v>
      </c>
      <c r="BH771" s="242">
        <f>IF(N771="sníž. přenesená",J771,0)</f>
        <v>0</v>
      </c>
      <c r="BI771" s="242">
        <f>IF(N771="nulová",J771,0)</f>
        <v>0</v>
      </c>
      <c r="BJ771" s="18" t="s">
        <v>167</v>
      </c>
      <c r="BK771" s="242">
        <f>ROUND(I771*H771,2)</f>
        <v>0</v>
      </c>
      <c r="BL771" s="18" t="s">
        <v>248</v>
      </c>
      <c r="BM771" s="241" t="s">
        <v>1082</v>
      </c>
    </row>
    <row r="772" s="2" customFormat="1">
      <c r="A772" s="39"/>
      <c r="B772" s="40"/>
      <c r="C772" s="41"/>
      <c r="D772" s="243" t="s">
        <v>169</v>
      </c>
      <c r="E772" s="41"/>
      <c r="F772" s="244" t="s">
        <v>1081</v>
      </c>
      <c r="G772" s="41"/>
      <c r="H772" s="41"/>
      <c r="I772" s="245"/>
      <c r="J772" s="41"/>
      <c r="K772" s="41"/>
      <c r="L772" s="45"/>
      <c r="M772" s="246"/>
      <c r="N772" s="247"/>
      <c r="O772" s="93"/>
      <c r="P772" s="93"/>
      <c r="Q772" s="93"/>
      <c r="R772" s="93"/>
      <c r="S772" s="93"/>
      <c r="T772" s="94"/>
      <c r="U772" s="39"/>
      <c r="V772" s="39"/>
      <c r="W772" s="39"/>
      <c r="X772" s="39"/>
      <c r="Y772" s="39"/>
      <c r="Z772" s="39"/>
      <c r="AA772" s="39"/>
      <c r="AB772" s="39"/>
      <c r="AC772" s="39"/>
      <c r="AD772" s="39"/>
      <c r="AE772" s="39"/>
      <c r="AT772" s="18" t="s">
        <v>169</v>
      </c>
      <c r="AU772" s="18" t="s">
        <v>85</v>
      </c>
    </row>
    <row r="773" s="13" customFormat="1">
      <c r="A773" s="13"/>
      <c r="B773" s="248"/>
      <c r="C773" s="249"/>
      <c r="D773" s="243" t="s">
        <v>178</v>
      </c>
      <c r="E773" s="250" t="s">
        <v>1</v>
      </c>
      <c r="F773" s="251" t="s">
        <v>1056</v>
      </c>
      <c r="G773" s="249"/>
      <c r="H773" s="252">
        <v>12.65</v>
      </c>
      <c r="I773" s="253"/>
      <c r="J773" s="249"/>
      <c r="K773" s="249"/>
      <c r="L773" s="254"/>
      <c r="M773" s="255"/>
      <c r="N773" s="256"/>
      <c r="O773" s="256"/>
      <c r="P773" s="256"/>
      <c r="Q773" s="256"/>
      <c r="R773" s="256"/>
      <c r="S773" s="256"/>
      <c r="T773" s="257"/>
      <c r="U773" s="13"/>
      <c r="V773" s="13"/>
      <c r="W773" s="13"/>
      <c r="X773" s="13"/>
      <c r="Y773" s="13"/>
      <c r="Z773" s="13"/>
      <c r="AA773" s="13"/>
      <c r="AB773" s="13"/>
      <c r="AC773" s="13"/>
      <c r="AD773" s="13"/>
      <c r="AE773" s="13"/>
      <c r="AT773" s="258" t="s">
        <v>178</v>
      </c>
      <c r="AU773" s="258" t="s">
        <v>85</v>
      </c>
      <c r="AV773" s="13" t="s">
        <v>85</v>
      </c>
      <c r="AW773" s="13" t="s">
        <v>32</v>
      </c>
      <c r="AX773" s="13" t="s">
        <v>83</v>
      </c>
      <c r="AY773" s="258" t="s">
        <v>161</v>
      </c>
    </row>
    <row r="774" s="2" customFormat="1" ht="33" customHeight="1">
      <c r="A774" s="39"/>
      <c r="B774" s="40"/>
      <c r="C774" s="229" t="s">
        <v>1083</v>
      </c>
      <c r="D774" s="229" t="s">
        <v>163</v>
      </c>
      <c r="E774" s="230" t="s">
        <v>1084</v>
      </c>
      <c r="F774" s="231" t="s">
        <v>1085</v>
      </c>
      <c r="G774" s="232" t="s">
        <v>166</v>
      </c>
      <c r="H774" s="233">
        <v>3.5</v>
      </c>
      <c r="I774" s="234"/>
      <c r="J774" s="235">
        <f>ROUND(I774*H774,2)</f>
        <v>0</v>
      </c>
      <c r="K774" s="236"/>
      <c r="L774" s="45"/>
      <c r="M774" s="237" t="s">
        <v>1</v>
      </c>
      <c r="N774" s="238" t="s">
        <v>43</v>
      </c>
      <c r="O774" s="93"/>
      <c r="P774" s="239">
        <f>O774*H774</f>
        <v>0</v>
      </c>
      <c r="Q774" s="239">
        <v>0.0028900000000000002</v>
      </c>
      <c r="R774" s="239">
        <f>Q774*H774</f>
        <v>0.010115000000000001</v>
      </c>
      <c r="S774" s="239">
        <v>0</v>
      </c>
      <c r="T774" s="240">
        <f>S774*H774</f>
        <v>0</v>
      </c>
      <c r="U774" s="39"/>
      <c r="V774" s="39"/>
      <c r="W774" s="39"/>
      <c r="X774" s="39"/>
      <c r="Y774" s="39"/>
      <c r="Z774" s="39"/>
      <c r="AA774" s="39"/>
      <c r="AB774" s="39"/>
      <c r="AC774" s="39"/>
      <c r="AD774" s="39"/>
      <c r="AE774" s="39"/>
      <c r="AR774" s="241" t="s">
        <v>248</v>
      </c>
      <c r="AT774" s="241" t="s">
        <v>163</v>
      </c>
      <c r="AU774" s="241" t="s">
        <v>85</v>
      </c>
      <c r="AY774" s="18" t="s">
        <v>161</v>
      </c>
      <c r="BE774" s="242">
        <f>IF(N774="základní",J774,0)</f>
        <v>0</v>
      </c>
      <c r="BF774" s="242">
        <f>IF(N774="snížená",J774,0)</f>
        <v>0</v>
      </c>
      <c r="BG774" s="242">
        <f>IF(N774="zákl. přenesená",J774,0)</f>
        <v>0</v>
      </c>
      <c r="BH774" s="242">
        <f>IF(N774="sníž. přenesená",J774,0)</f>
        <v>0</v>
      </c>
      <c r="BI774" s="242">
        <f>IF(N774="nulová",J774,0)</f>
        <v>0</v>
      </c>
      <c r="BJ774" s="18" t="s">
        <v>167</v>
      </c>
      <c r="BK774" s="242">
        <f>ROUND(I774*H774,2)</f>
        <v>0</v>
      </c>
      <c r="BL774" s="18" t="s">
        <v>248</v>
      </c>
      <c r="BM774" s="241" t="s">
        <v>1086</v>
      </c>
    </row>
    <row r="775" s="2" customFormat="1">
      <c r="A775" s="39"/>
      <c r="B775" s="40"/>
      <c r="C775" s="41"/>
      <c r="D775" s="243" t="s">
        <v>169</v>
      </c>
      <c r="E775" s="41"/>
      <c r="F775" s="244" t="s">
        <v>1085</v>
      </c>
      <c r="G775" s="41"/>
      <c r="H775" s="41"/>
      <c r="I775" s="245"/>
      <c r="J775" s="41"/>
      <c r="K775" s="41"/>
      <c r="L775" s="45"/>
      <c r="M775" s="246"/>
      <c r="N775" s="247"/>
      <c r="O775" s="93"/>
      <c r="P775" s="93"/>
      <c r="Q775" s="93"/>
      <c r="R775" s="93"/>
      <c r="S775" s="93"/>
      <c r="T775" s="94"/>
      <c r="U775" s="39"/>
      <c r="V775" s="39"/>
      <c r="W775" s="39"/>
      <c r="X775" s="39"/>
      <c r="Y775" s="39"/>
      <c r="Z775" s="39"/>
      <c r="AA775" s="39"/>
      <c r="AB775" s="39"/>
      <c r="AC775" s="39"/>
      <c r="AD775" s="39"/>
      <c r="AE775" s="39"/>
      <c r="AT775" s="18" t="s">
        <v>169</v>
      </c>
      <c r="AU775" s="18" t="s">
        <v>85</v>
      </c>
    </row>
    <row r="776" s="2" customFormat="1" ht="24.15" customHeight="1">
      <c r="A776" s="39"/>
      <c r="B776" s="40"/>
      <c r="C776" s="229" t="s">
        <v>1087</v>
      </c>
      <c r="D776" s="229" t="s">
        <v>163</v>
      </c>
      <c r="E776" s="230" t="s">
        <v>1088</v>
      </c>
      <c r="F776" s="231" t="s">
        <v>1089</v>
      </c>
      <c r="G776" s="232" t="s">
        <v>166</v>
      </c>
      <c r="H776" s="233">
        <v>34.649999999999999</v>
      </c>
      <c r="I776" s="234"/>
      <c r="J776" s="235">
        <f>ROUND(I776*H776,2)</f>
        <v>0</v>
      </c>
      <c r="K776" s="236"/>
      <c r="L776" s="45"/>
      <c r="M776" s="237" t="s">
        <v>1</v>
      </c>
      <c r="N776" s="238" t="s">
        <v>43</v>
      </c>
      <c r="O776" s="93"/>
      <c r="P776" s="239">
        <f>O776*H776</f>
        <v>0</v>
      </c>
      <c r="Q776" s="239">
        <v>0.0016900000000000001</v>
      </c>
      <c r="R776" s="239">
        <f>Q776*H776</f>
        <v>0.058558499999999999</v>
      </c>
      <c r="S776" s="239">
        <v>0</v>
      </c>
      <c r="T776" s="240">
        <f>S776*H776</f>
        <v>0</v>
      </c>
      <c r="U776" s="39"/>
      <c r="V776" s="39"/>
      <c r="W776" s="39"/>
      <c r="X776" s="39"/>
      <c r="Y776" s="39"/>
      <c r="Z776" s="39"/>
      <c r="AA776" s="39"/>
      <c r="AB776" s="39"/>
      <c r="AC776" s="39"/>
      <c r="AD776" s="39"/>
      <c r="AE776" s="39"/>
      <c r="AR776" s="241" t="s">
        <v>248</v>
      </c>
      <c r="AT776" s="241" t="s">
        <v>163</v>
      </c>
      <c r="AU776" s="241" t="s">
        <v>85</v>
      </c>
      <c r="AY776" s="18" t="s">
        <v>161</v>
      </c>
      <c r="BE776" s="242">
        <f>IF(N776="základní",J776,0)</f>
        <v>0</v>
      </c>
      <c r="BF776" s="242">
        <f>IF(N776="snížená",J776,0)</f>
        <v>0</v>
      </c>
      <c r="BG776" s="242">
        <f>IF(N776="zákl. přenesená",J776,0)</f>
        <v>0</v>
      </c>
      <c r="BH776" s="242">
        <f>IF(N776="sníž. přenesená",J776,0)</f>
        <v>0</v>
      </c>
      <c r="BI776" s="242">
        <f>IF(N776="nulová",J776,0)</f>
        <v>0</v>
      </c>
      <c r="BJ776" s="18" t="s">
        <v>167</v>
      </c>
      <c r="BK776" s="242">
        <f>ROUND(I776*H776,2)</f>
        <v>0</v>
      </c>
      <c r="BL776" s="18" t="s">
        <v>248</v>
      </c>
      <c r="BM776" s="241" t="s">
        <v>1090</v>
      </c>
    </row>
    <row r="777" s="2" customFormat="1">
      <c r="A777" s="39"/>
      <c r="B777" s="40"/>
      <c r="C777" s="41"/>
      <c r="D777" s="243" t="s">
        <v>169</v>
      </c>
      <c r="E777" s="41"/>
      <c r="F777" s="244" t="s">
        <v>1089</v>
      </c>
      <c r="G777" s="41"/>
      <c r="H777" s="41"/>
      <c r="I777" s="245"/>
      <c r="J777" s="41"/>
      <c r="K777" s="41"/>
      <c r="L777" s="45"/>
      <c r="M777" s="246"/>
      <c r="N777" s="247"/>
      <c r="O777" s="93"/>
      <c r="P777" s="93"/>
      <c r="Q777" s="93"/>
      <c r="R777" s="93"/>
      <c r="S777" s="93"/>
      <c r="T777" s="94"/>
      <c r="U777" s="39"/>
      <c r="V777" s="39"/>
      <c r="W777" s="39"/>
      <c r="X777" s="39"/>
      <c r="Y777" s="39"/>
      <c r="Z777" s="39"/>
      <c r="AA777" s="39"/>
      <c r="AB777" s="39"/>
      <c r="AC777" s="39"/>
      <c r="AD777" s="39"/>
      <c r="AE777" s="39"/>
      <c r="AT777" s="18" t="s">
        <v>169</v>
      </c>
      <c r="AU777" s="18" t="s">
        <v>85</v>
      </c>
    </row>
    <row r="778" s="13" customFormat="1">
      <c r="A778" s="13"/>
      <c r="B778" s="248"/>
      <c r="C778" s="249"/>
      <c r="D778" s="243" t="s">
        <v>178</v>
      </c>
      <c r="E778" s="250" t="s">
        <v>1</v>
      </c>
      <c r="F778" s="251" t="s">
        <v>1091</v>
      </c>
      <c r="G778" s="249"/>
      <c r="H778" s="252">
        <v>34.649999999999999</v>
      </c>
      <c r="I778" s="253"/>
      <c r="J778" s="249"/>
      <c r="K778" s="249"/>
      <c r="L778" s="254"/>
      <c r="M778" s="255"/>
      <c r="N778" s="256"/>
      <c r="O778" s="256"/>
      <c r="P778" s="256"/>
      <c r="Q778" s="256"/>
      <c r="R778" s="256"/>
      <c r="S778" s="256"/>
      <c r="T778" s="257"/>
      <c r="U778" s="13"/>
      <c r="V778" s="13"/>
      <c r="W778" s="13"/>
      <c r="X778" s="13"/>
      <c r="Y778" s="13"/>
      <c r="Z778" s="13"/>
      <c r="AA778" s="13"/>
      <c r="AB778" s="13"/>
      <c r="AC778" s="13"/>
      <c r="AD778" s="13"/>
      <c r="AE778" s="13"/>
      <c r="AT778" s="258" t="s">
        <v>178</v>
      </c>
      <c r="AU778" s="258" t="s">
        <v>85</v>
      </c>
      <c r="AV778" s="13" t="s">
        <v>85</v>
      </c>
      <c r="AW778" s="13" t="s">
        <v>32</v>
      </c>
      <c r="AX778" s="13" t="s">
        <v>83</v>
      </c>
      <c r="AY778" s="258" t="s">
        <v>161</v>
      </c>
    </row>
    <row r="779" s="2" customFormat="1" ht="24.15" customHeight="1">
      <c r="A779" s="39"/>
      <c r="B779" s="40"/>
      <c r="C779" s="229" t="s">
        <v>1092</v>
      </c>
      <c r="D779" s="229" t="s">
        <v>163</v>
      </c>
      <c r="E779" s="230" t="s">
        <v>1093</v>
      </c>
      <c r="F779" s="231" t="s">
        <v>1094</v>
      </c>
      <c r="G779" s="232" t="s">
        <v>266</v>
      </c>
      <c r="H779" s="233">
        <v>1</v>
      </c>
      <c r="I779" s="234"/>
      <c r="J779" s="235">
        <f>ROUND(I779*H779,2)</f>
        <v>0</v>
      </c>
      <c r="K779" s="236"/>
      <c r="L779" s="45"/>
      <c r="M779" s="237" t="s">
        <v>1</v>
      </c>
      <c r="N779" s="238" t="s">
        <v>43</v>
      </c>
      <c r="O779" s="93"/>
      <c r="P779" s="239">
        <f>O779*H779</f>
        <v>0</v>
      </c>
      <c r="Q779" s="239">
        <v>0.00025000000000000001</v>
      </c>
      <c r="R779" s="239">
        <f>Q779*H779</f>
        <v>0.00025000000000000001</v>
      </c>
      <c r="S779" s="239">
        <v>0</v>
      </c>
      <c r="T779" s="240">
        <f>S779*H779</f>
        <v>0</v>
      </c>
      <c r="U779" s="39"/>
      <c r="V779" s="39"/>
      <c r="W779" s="39"/>
      <c r="X779" s="39"/>
      <c r="Y779" s="39"/>
      <c r="Z779" s="39"/>
      <c r="AA779" s="39"/>
      <c r="AB779" s="39"/>
      <c r="AC779" s="39"/>
      <c r="AD779" s="39"/>
      <c r="AE779" s="39"/>
      <c r="AR779" s="241" t="s">
        <v>248</v>
      </c>
      <c r="AT779" s="241" t="s">
        <v>163</v>
      </c>
      <c r="AU779" s="241" t="s">
        <v>85</v>
      </c>
      <c r="AY779" s="18" t="s">
        <v>161</v>
      </c>
      <c r="BE779" s="242">
        <f>IF(N779="základní",J779,0)</f>
        <v>0</v>
      </c>
      <c r="BF779" s="242">
        <f>IF(N779="snížená",J779,0)</f>
        <v>0</v>
      </c>
      <c r="BG779" s="242">
        <f>IF(N779="zákl. přenesená",J779,0)</f>
        <v>0</v>
      </c>
      <c r="BH779" s="242">
        <f>IF(N779="sníž. přenesená",J779,0)</f>
        <v>0</v>
      </c>
      <c r="BI779" s="242">
        <f>IF(N779="nulová",J779,0)</f>
        <v>0</v>
      </c>
      <c r="BJ779" s="18" t="s">
        <v>167</v>
      </c>
      <c r="BK779" s="242">
        <f>ROUND(I779*H779,2)</f>
        <v>0</v>
      </c>
      <c r="BL779" s="18" t="s">
        <v>248</v>
      </c>
      <c r="BM779" s="241" t="s">
        <v>1095</v>
      </c>
    </row>
    <row r="780" s="2" customFormat="1">
      <c r="A780" s="39"/>
      <c r="B780" s="40"/>
      <c r="C780" s="41"/>
      <c r="D780" s="243" t="s">
        <v>169</v>
      </c>
      <c r="E780" s="41"/>
      <c r="F780" s="244" t="s">
        <v>1094</v>
      </c>
      <c r="G780" s="41"/>
      <c r="H780" s="41"/>
      <c r="I780" s="245"/>
      <c r="J780" s="41"/>
      <c r="K780" s="41"/>
      <c r="L780" s="45"/>
      <c r="M780" s="246"/>
      <c r="N780" s="247"/>
      <c r="O780" s="93"/>
      <c r="P780" s="93"/>
      <c r="Q780" s="93"/>
      <c r="R780" s="93"/>
      <c r="S780" s="93"/>
      <c r="T780" s="94"/>
      <c r="U780" s="39"/>
      <c r="V780" s="39"/>
      <c r="W780" s="39"/>
      <c r="X780" s="39"/>
      <c r="Y780" s="39"/>
      <c r="Z780" s="39"/>
      <c r="AA780" s="39"/>
      <c r="AB780" s="39"/>
      <c r="AC780" s="39"/>
      <c r="AD780" s="39"/>
      <c r="AE780" s="39"/>
      <c r="AT780" s="18" t="s">
        <v>169</v>
      </c>
      <c r="AU780" s="18" t="s">
        <v>85</v>
      </c>
    </row>
    <row r="781" s="2" customFormat="1" ht="24.15" customHeight="1">
      <c r="A781" s="39"/>
      <c r="B781" s="40"/>
      <c r="C781" s="229" t="s">
        <v>1096</v>
      </c>
      <c r="D781" s="229" t="s">
        <v>163</v>
      </c>
      <c r="E781" s="230" t="s">
        <v>1097</v>
      </c>
      <c r="F781" s="231" t="s">
        <v>1098</v>
      </c>
      <c r="G781" s="232" t="s">
        <v>266</v>
      </c>
      <c r="H781" s="233">
        <v>3</v>
      </c>
      <c r="I781" s="234"/>
      <c r="J781" s="235">
        <f>ROUND(I781*H781,2)</f>
        <v>0</v>
      </c>
      <c r="K781" s="236"/>
      <c r="L781" s="45"/>
      <c r="M781" s="237" t="s">
        <v>1</v>
      </c>
      <c r="N781" s="238" t="s">
        <v>43</v>
      </c>
      <c r="O781" s="93"/>
      <c r="P781" s="239">
        <f>O781*H781</f>
        <v>0</v>
      </c>
      <c r="Q781" s="239">
        <v>0.00036000000000000002</v>
      </c>
      <c r="R781" s="239">
        <f>Q781*H781</f>
        <v>0.00108</v>
      </c>
      <c r="S781" s="239">
        <v>0</v>
      </c>
      <c r="T781" s="240">
        <f>S781*H781</f>
        <v>0</v>
      </c>
      <c r="U781" s="39"/>
      <c r="V781" s="39"/>
      <c r="W781" s="39"/>
      <c r="X781" s="39"/>
      <c r="Y781" s="39"/>
      <c r="Z781" s="39"/>
      <c r="AA781" s="39"/>
      <c r="AB781" s="39"/>
      <c r="AC781" s="39"/>
      <c r="AD781" s="39"/>
      <c r="AE781" s="39"/>
      <c r="AR781" s="241" t="s">
        <v>248</v>
      </c>
      <c r="AT781" s="241" t="s">
        <v>163</v>
      </c>
      <c r="AU781" s="241" t="s">
        <v>85</v>
      </c>
      <c r="AY781" s="18" t="s">
        <v>161</v>
      </c>
      <c r="BE781" s="242">
        <f>IF(N781="základní",J781,0)</f>
        <v>0</v>
      </c>
      <c r="BF781" s="242">
        <f>IF(N781="snížená",J781,0)</f>
        <v>0</v>
      </c>
      <c r="BG781" s="242">
        <f>IF(N781="zákl. přenesená",J781,0)</f>
        <v>0</v>
      </c>
      <c r="BH781" s="242">
        <f>IF(N781="sníž. přenesená",J781,0)</f>
        <v>0</v>
      </c>
      <c r="BI781" s="242">
        <f>IF(N781="nulová",J781,0)</f>
        <v>0</v>
      </c>
      <c r="BJ781" s="18" t="s">
        <v>167</v>
      </c>
      <c r="BK781" s="242">
        <f>ROUND(I781*H781,2)</f>
        <v>0</v>
      </c>
      <c r="BL781" s="18" t="s">
        <v>248</v>
      </c>
      <c r="BM781" s="241" t="s">
        <v>1099</v>
      </c>
    </row>
    <row r="782" s="2" customFormat="1">
      <c r="A782" s="39"/>
      <c r="B782" s="40"/>
      <c r="C782" s="41"/>
      <c r="D782" s="243" t="s">
        <v>169</v>
      </c>
      <c r="E782" s="41"/>
      <c r="F782" s="244" t="s">
        <v>1098</v>
      </c>
      <c r="G782" s="41"/>
      <c r="H782" s="41"/>
      <c r="I782" s="245"/>
      <c r="J782" s="41"/>
      <c r="K782" s="41"/>
      <c r="L782" s="45"/>
      <c r="M782" s="246"/>
      <c r="N782" s="247"/>
      <c r="O782" s="93"/>
      <c r="P782" s="93"/>
      <c r="Q782" s="93"/>
      <c r="R782" s="93"/>
      <c r="S782" s="93"/>
      <c r="T782" s="94"/>
      <c r="U782" s="39"/>
      <c r="V782" s="39"/>
      <c r="W782" s="39"/>
      <c r="X782" s="39"/>
      <c r="Y782" s="39"/>
      <c r="Z782" s="39"/>
      <c r="AA782" s="39"/>
      <c r="AB782" s="39"/>
      <c r="AC782" s="39"/>
      <c r="AD782" s="39"/>
      <c r="AE782" s="39"/>
      <c r="AT782" s="18" t="s">
        <v>169</v>
      </c>
      <c r="AU782" s="18" t="s">
        <v>85</v>
      </c>
    </row>
    <row r="783" s="2" customFormat="1" ht="24.15" customHeight="1">
      <c r="A783" s="39"/>
      <c r="B783" s="40"/>
      <c r="C783" s="229" t="s">
        <v>1100</v>
      </c>
      <c r="D783" s="229" t="s">
        <v>163</v>
      </c>
      <c r="E783" s="230" t="s">
        <v>1101</v>
      </c>
      <c r="F783" s="231" t="s">
        <v>1102</v>
      </c>
      <c r="G783" s="232" t="s">
        <v>166</v>
      </c>
      <c r="H783" s="233">
        <v>12.75</v>
      </c>
      <c r="I783" s="234"/>
      <c r="J783" s="235">
        <f>ROUND(I783*H783,2)</f>
        <v>0</v>
      </c>
      <c r="K783" s="236"/>
      <c r="L783" s="45"/>
      <c r="M783" s="237" t="s">
        <v>1</v>
      </c>
      <c r="N783" s="238" t="s">
        <v>43</v>
      </c>
      <c r="O783" s="93"/>
      <c r="P783" s="239">
        <f>O783*H783</f>
        <v>0</v>
      </c>
      <c r="Q783" s="239">
        <v>0.0021700000000000001</v>
      </c>
      <c r="R783" s="239">
        <f>Q783*H783</f>
        <v>0.027667500000000001</v>
      </c>
      <c r="S783" s="239">
        <v>0</v>
      </c>
      <c r="T783" s="240">
        <f>S783*H783</f>
        <v>0</v>
      </c>
      <c r="U783" s="39"/>
      <c r="V783" s="39"/>
      <c r="W783" s="39"/>
      <c r="X783" s="39"/>
      <c r="Y783" s="39"/>
      <c r="Z783" s="39"/>
      <c r="AA783" s="39"/>
      <c r="AB783" s="39"/>
      <c r="AC783" s="39"/>
      <c r="AD783" s="39"/>
      <c r="AE783" s="39"/>
      <c r="AR783" s="241" t="s">
        <v>248</v>
      </c>
      <c r="AT783" s="241" t="s">
        <v>163</v>
      </c>
      <c r="AU783" s="241" t="s">
        <v>85</v>
      </c>
      <c r="AY783" s="18" t="s">
        <v>161</v>
      </c>
      <c r="BE783" s="242">
        <f>IF(N783="základní",J783,0)</f>
        <v>0</v>
      </c>
      <c r="BF783" s="242">
        <f>IF(N783="snížená",J783,0)</f>
        <v>0</v>
      </c>
      <c r="BG783" s="242">
        <f>IF(N783="zákl. přenesená",J783,0)</f>
        <v>0</v>
      </c>
      <c r="BH783" s="242">
        <f>IF(N783="sníž. přenesená",J783,0)</f>
        <v>0</v>
      </c>
      <c r="BI783" s="242">
        <f>IF(N783="nulová",J783,0)</f>
        <v>0</v>
      </c>
      <c r="BJ783" s="18" t="s">
        <v>167</v>
      </c>
      <c r="BK783" s="242">
        <f>ROUND(I783*H783,2)</f>
        <v>0</v>
      </c>
      <c r="BL783" s="18" t="s">
        <v>248</v>
      </c>
      <c r="BM783" s="241" t="s">
        <v>1103</v>
      </c>
    </row>
    <row r="784" s="2" customFormat="1">
      <c r="A784" s="39"/>
      <c r="B784" s="40"/>
      <c r="C784" s="41"/>
      <c r="D784" s="243" t="s">
        <v>169</v>
      </c>
      <c r="E784" s="41"/>
      <c r="F784" s="244" t="s">
        <v>1102</v>
      </c>
      <c r="G784" s="41"/>
      <c r="H784" s="41"/>
      <c r="I784" s="245"/>
      <c r="J784" s="41"/>
      <c r="K784" s="41"/>
      <c r="L784" s="45"/>
      <c r="M784" s="246"/>
      <c r="N784" s="247"/>
      <c r="O784" s="93"/>
      <c r="P784" s="93"/>
      <c r="Q784" s="93"/>
      <c r="R784" s="93"/>
      <c r="S784" s="93"/>
      <c r="T784" s="94"/>
      <c r="U784" s="39"/>
      <c r="V784" s="39"/>
      <c r="W784" s="39"/>
      <c r="X784" s="39"/>
      <c r="Y784" s="39"/>
      <c r="Z784" s="39"/>
      <c r="AA784" s="39"/>
      <c r="AB784" s="39"/>
      <c r="AC784" s="39"/>
      <c r="AD784" s="39"/>
      <c r="AE784" s="39"/>
      <c r="AT784" s="18" t="s">
        <v>169</v>
      </c>
      <c r="AU784" s="18" t="s">
        <v>85</v>
      </c>
    </row>
    <row r="785" s="13" customFormat="1">
      <c r="A785" s="13"/>
      <c r="B785" s="248"/>
      <c r="C785" s="249"/>
      <c r="D785" s="243" t="s">
        <v>178</v>
      </c>
      <c r="E785" s="250" t="s">
        <v>1</v>
      </c>
      <c r="F785" s="251" t="s">
        <v>1104</v>
      </c>
      <c r="G785" s="249"/>
      <c r="H785" s="252">
        <v>12.75</v>
      </c>
      <c r="I785" s="253"/>
      <c r="J785" s="249"/>
      <c r="K785" s="249"/>
      <c r="L785" s="254"/>
      <c r="M785" s="255"/>
      <c r="N785" s="256"/>
      <c r="O785" s="256"/>
      <c r="P785" s="256"/>
      <c r="Q785" s="256"/>
      <c r="R785" s="256"/>
      <c r="S785" s="256"/>
      <c r="T785" s="257"/>
      <c r="U785" s="13"/>
      <c r="V785" s="13"/>
      <c r="W785" s="13"/>
      <c r="X785" s="13"/>
      <c r="Y785" s="13"/>
      <c r="Z785" s="13"/>
      <c r="AA785" s="13"/>
      <c r="AB785" s="13"/>
      <c r="AC785" s="13"/>
      <c r="AD785" s="13"/>
      <c r="AE785" s="13"/>
      <c r="AT785" s="258" t="s">
        <v>178</v>
      </c>
      <c r="AU785" s="258" t="s">
        <v>85</v>
      </c>
      <c r="AV785" s="13" t="s">
        <v>85</v>
      </c>
      <c r="AW785" s="13" t="s">
        <v>32</v>
      </c>
      <c r="AX785" s="13" t="s">
        <v>83</v>
      </c>
      <c r="AY785" s="258" t="s">
        <v>161</v>
      </c>
    </row>
    <row r="786" s="2" customFormat="1" ht="24.15" customHeight="1">
      <c r="A786" s="39"/>
      <c r="B786" s="40"/>
      <c r="C786" s="229" t="s">
        <v>1105</v>
      </c>
      <c r="D786" s="229" t="s">
        <v>163</v>
      </c>
      <c r="E786" s="230" t="s">
        <v>1106</v>
      </c>
      <c r="F786" s="231" t="s">
        <v>1107</v>
      </c>
      <c r="G786" s="232" t="s">
        <v>214</v>
      </c>
      <c r="H786" s="233">
        <v>0.19400000000000001</v>
      </c>
      <c r="I786" s="234"/>
      <c r="J786" s="235">
        <f>ROUND(I786*H786,2)</f>
        <v>0</v>
      </c>
      <c r="K786" s="236"/>
      <c r="L786" s="45"/>
      <c r="M786" s="237" t="s">
        <v>1</v>
      </c>
      <c r="N786" s="238" t="s">
        <v>43</v>
      </c>
      <c r="O786" s="93"/>
      <c r="P786" s="239">
        <f>O786*H786</f>
        <v>0</v>
      </c>
      <c r="Q786" s="239">
        <v>0</v>
      </c>
      <c r="R786" s="239">
        <f>Q786*H786</f>
        <v>0</v>
      </c>
      <c r="S786" s="239">
        <v>0</v>
      </c>
      <c r="T786" s="240">
        <f>S786*H786</f>
        <v>0</v>
      </c>
      <c r="U786" s="39"/>
      <c r="V786" s="39"/>
      <c r="W786" s="39"/>
      <c r="X786" s="39"/>
      <c r="Y786" s="39"/>
      <c r="Z786" s="39"/>
      <c r="AA786" s="39"/>
      <c r="AB786" s="39"/>
      <c r="AC786" s="39"/>
      <c r="AD786" s="39"/>
      <c r="AE786" s="39"/>
      <c r="AR786" s="241" t="s">
        <v>248</v>
      </c>
      <c r="AT786" s="241" t="s">
        <v>163</v>
      </c>
      <c r="AU786" s="241" t="s">
        <v>85</v>
      </c>
      <c r="AY786" s="18" t="s">
        <v>161</v>
      </c>
      <c r="BE786" s="242">
        <f>IF(N786="základní",J786,0)</f>
        <v>0</v>
      </c>
      <c r="BF786" s="242">
        <f>IF(N786="snížená",J786,0)</f>
        <v>0</v>
      </c>
      <c r="BG786" s="242">
        <f>IF(N786="zákl. přenesená",J786,0)</f>
        <v>0</v>
      </c>
      <c r="BH786" s="242">
        <f>IF(N786="sníž. přenesená",J786,0)</f>
        <v>0</v>
      </c>
      <c r="BI786" s="242">
        <f>IF(N786="nulová",J786,0)</f>
        <v>0</v>
      </c>
      <c r="BJ786" s="18" t="s">
        <v>167</v>
      </c>
      <c r="BK786" s="242">
        <f>ROUND(I786*H786,2)</f>
        <v>0</v>
      </c>
      <c r="BL786" s="18" t="s">
        <v>248</v>
      </c>
      <c r="BM786" s="241" t="s">
        <v>1108</v>
      </c>
    </row>
    <row r="787" s="2" customFormat="1">
      <c r="A787" s="39"/>
      <c r="B787" s="40"/>
      <c r="C787" s="41"/>
      <c r="D787" s="243" t="s">
        <v>169</v>
      </c>
      <c r="E787" s="41"/>
      <c r="F787" s="244" t="s">
        <v>1107</v>
      </c>
      <c r="G787" s="41"/>
      <c r="H787" s="41"/>
      <c r="I787" s="245"/>
      <c r="J787" s="41"/>
      <c r="K787" s="41"/>
      <c r="L787" s="45"/>
      <c r="M787" s="246"/>
      <c r="N787" s="247"/>
      <c r="O787" s="93"/>
      <c r="P787" s="93"/>
      <c r="Q787" s="93"/>
      <c r="R787" s="93"/>
      <c r="S787" s="93"/>
      <c r="T787" s="94"/>
      <c r="U787" s="39"/>
      <c r="V787" s="39"/>
      <c r="W787" s="39"/>
      <c r="X787" s="39"/>
      <c r="Y787" s="39"/>
      <c r="Z787" s="39"/>
      <c r="AA787" s="39"/>
      <c r="AB787" s="39"/>
      <c r="AC787" s="39"/>
      <c r="AD787" s="39"/>
      <c r="AE787" s="39"/>
      <c r="AT787" s="18" t="s">
        <v>169</v>
      </c>
      <c r="AU787" s="18" t="s">
        <v>85</v>
      </c>
    </row>
    <row r="788" s="12" customFormat="1" ht="22.8" customHeight="1">
      <c r="A788" s="12"/>
      <c r="B788" s="213"/>
      <c r="C788" s="214"/>
      <c r="D788" s="215" t="s">
        <v>75</v>
      </c>
      <c r="E788" s="227" t="s">
        <v>1109</v>
      </c>
      <c r="F788" s="227" t="s">
        <v>1110</v>
      </c>
      <c r="G788" s="214"/>
      <c r="H788" s="214"/>
      <c r="I788" s="217"/>
      <c r="J788" s="228">
        <f>BK788</f>
        <v>0</v>
      </c>
      <c r="K788" s="214"/>
      <c r="L788" s="219"/>
      <c r="M788" s="220"/>
      <c r="N788" s="221"/>
      <c r="O788" s="221"/>
      <c r="P788" s="222">
        <f>SUM(P789:P886)</f>
        <v>0</v>
      </c>
      <c r="Q788" s="221"/>
      <c r="R788" s="222">
        <f>SUM(R789:R886)</f>
        <v>17.583091459999991</v>
      </c>
      <c r="S788" s="221"/>
      <c r="T788" s="223">
        <f>SUM(T789:T886)</f>
        <v>14.563109600000001</v>
      </c>
      <c r="U788" s="12"/>
      <c r="V788" s="12"/>
      <c r="W788" s="12"/>
      <c r="X788" s="12"/>
      <c r="Y788" s="12"/>
      <c r="Z788" s="12"/>
      <c r="AA788" s="12"/>
      <c r="AB788" s="12"/>
      <c r="AC788" s="12"/>
      <c r="AD788" s="12"/>
      <c r="AE788" s="12"/>
      <c r="AR788" s="224" t="s">
        <v>85</v>
      </c>
      <c r="AT788" s="225" t="s">
        <v>75</v>
      </c>
      <c r="AU788" s="225" t="s">
        <v>83</v>
      </c>
      <c r="AY788" s="224" t="s">
        <v>161</v>
      </c>
      <c r="BK788" s="226">
        <f>SUM(BK789:BK886)</f>
        <v>0</v>
      </c>
    </row>
    <row r="789" s="2" customFormat="1" ht="24.15" customHeight="1">
      <c r="A789" s="39"/>
      <c r="B789" s="40"/>
      <c r="C789" s="229" t="s">
        <v>1111</v>
      </c>
      <c r="D789" s="229" t="s">
        <v>163</v>
      </c>
      <c r="E789" s="230" t="s">
        <v>1112</v>
      </c>
      <c r="F789" s="231" t="s">
        <v>1113</v>
      </c>
      <c r="G789" s="232" t="s">
        <v>260</v>
      </c>
      <c r="H789" s="233">
        <v>214.61600000000001</v>
      </c>
      <c r="I789" s="234"/>
      <c r="J789" s="235">
        <f>ROUND(I789*H789,2)</f>
        <v>0</v>
      </c>
      <c r="K789" s="236"/>
      <c r="L789" s="45"/>
      <c r="M789" s="237" t="s">
        <v>1</v>
      </c>
      <c r="N789" s="238" t="s">
        <v>43</v>
      </c>
      <c r="O789" s="93"/>
      <c r="P789" s="239">
        <f>O789*H789</f>
        <v>0</v>
      </c>
      <c r="Q789" s="239">
        <v>0</v>
      </c>
      <c r="R789" s="239">
        <f>Q789*H789</f>
        <v>0</v>
      </c>
      <c r="S789" s="239">
        <v>0</v>
      </c>
      <c r="T789" s="240">
        <f>S789*H789</f>
        <v>0</v>
      </c>
      <c r="U789" s="39"/>
      <c r="V789" s="39"/>
      <c r="W789" s="39"/>
      <c r="X789" s="39"/>
      <c r="Y789" s="39"/>
      <c r="Z789" s="39"/>
      <c r="AA789" s="39"/>
      <c r="AB789" s="39"/>
      <c r="AC789" s="39"/>
      <c r="AD789" s="39"/>
      <c r="AE789" s="39"/>
      <c r="AR789" s="241" t="s">
        <v>248</v>
      </c>
      <c r="AT789" s="241" t="s">
        <v>163</v>
      </c>
      <c r="AU789" s="241" t="s">
        <v>85</v>
      </c>
      <c r="AY789" s="18" t="s">
        <v>161</v>
      </c>
      <c r="BE789" s="242">
        <f>IF(N789="základní",J789,0)</f>
        <v>0</v>
      </c>
      <c r="BF789" s="242">
        <f>IF(N789="snížená",J789,0)</f>
        <v>0</v>
      </c>
      <c r="BG789" s="242">
        <f>IF(N789="zákl. přenesená",J789,0)</f>
        <v>0</v>
      </c>
      <c r="BH789" s="242">
        <f>IF(N789="sníž. přenesená",J789,0)</f>
        <v>0</v>
      </c>
      <c r="BI789" s="242">
        <f>IF(N789="nulová",J789,0)</f>
        <v>0</v>
      </c>
      <c r="BJ789" s="18" t="s">
        <v>167</v>
      </c>
      <c r="BK789" s="242">
        <f>ROUND(I789*H789,2)</f>
        <v>0</v>
      </c>
      <c r="BL789" s="18" t="s">
        <v>248</v>
      </c>
      <c r="BM789" s="241" t="s">
        <v>1114</v>
      </c>
    </row>
    <row r="790" s="2" customFormat="1">
      <c r="A790" s="39"/>
      <c r="B790" s="40"/>
      <c r="C790" s="41"/>
      <c r="D790" s="243" t="s">
        <v>169</v>
      </c>
      <c r="E790" s="41"/>
      <c r="F790" s="244" t="s">
        <v>1113</v>
      </c>
      <c r="G790" s="41"/>
      <c r="H790" s="41"/>
      <c r="I790" s="245"/>
      <c r="J790" s="41"/>
      <c r="K790" s="41"/>
      <c r="L790" s="45"/>
      <c r="M790" s="246"/>
      <c r="N790" s="247"/>
      <c r="O790" s="93"/>
      <c r="P790" s="93"/>
      <c r="Q790" s="93"/>
      <c r="R790" s="93"/>
      <c r="S790" s="93"/>
      <c r="T790" s="94"/>
      <c r="U790" s="39"/>
      <c r="V790" s="39"/>
      <c r="W790" s="39"/>
      <c r="X790" s="39"/>
      <c r="Y790" s="39"/>
      <c r="Z790" s="39"/>
      <c r="AA790" s="39"/>
      <c r="AB790" s="39"/>
      <c r="AC790" s="39"/>
      <c r="AD790" s="39"/>
      <c r="AE790" s="39"/>
      <c r="AT790" s="18" t="s">
        <v>169</v>
      </c>
      <c r="AU790" s="18" t="s">
        <v>85</v>
      </c>
    </row>
    <row r="791" s="13" customFormat="1">
      <c r="A791" s="13"/>
      <c r="B791" s="248"/>
      <c r="C791" s="249"/>
      <c r="D791" s="243" t="s">
        <v>178</v>
      </c>
      <c r="E791" s="250" t="s">
        <v>1</v>
      </c>
      <c r="F791" s="251" t="s">
        <v>938</v>
      </c>
      <c r="G791" s="249"/>
      <c r="H791" s="252">
        <v>103.116</v>
      </c>
      <c r="I791" s="253"/>
      <c r="J791" s="249"/>
      <c r="K791" s="249"/>
      <c r="L791" s="254"/>
      <c r="M791" s="255"/>
      <c r="N791" s="256"/>
      <c r="O791" s="256"/>
      <c r="P791" s="256"/>
      <c r="Q791" s="256"/>
      <c r="R791" s="256"/>
      <c r="S791" s="256"/>
      <c r="T791" s="257"/>
      <c r="U791" s="13"/>
      <c r="V791" s="13"/>
      <c r="W791" s="13"/>
      <c r="X791" s="13"/>
      <c r="Y791" s="13"/>
      <c r="Z791" s="13"/>
      <c r="AA791" s="13"/>
      <c r="AB791" s="13"/>
      <c r="AC791" s="13"/>
      <c r="AD791" s="13"/>
      <c r="AE791" s="13"/>
      <c r="AT791" s="258" t="s">
        <v>178</v>
      </c>
      <c r="AU791" s="258" t="s">
        <v>85</v>
      </c>
      <c r="AV791" s="13" t="s">
        <v>85</v>
      </c>
      <c r="AW791" s="13" t="s">
        <v>32</v>
      </c>
      <c r="AX791" s="13" t="s">
        <v>76</v>
      </c>
      <c r="AY791" s="258" t="s">
        <v>161</v>
      </c>
    </row>
    <row r="792" s="13" customFormat="1">
      <c r="A792" s="13"/>
      <c r="B792" s="248"/>
      <c r="C792" s="249"/>
      <c r="D792" s="243" t="s">
        <v>178</v>
      </c>
      <c r="E792" s="250" t="s">
        <v>1</v>
      </c>
      <c r="F792" s="251" t="s">
        <v>939</v>
      </c>
      <c r="G792" s="249"/>
      <c r="H792" s="252">
        <v>46.826999999999998</v>
      </c>
      <c r="I792" s="253"/>
      <c r="J792" s="249"/>
      <c r="K792" s="249"/>
      <c r="L792" s="254"/>
      <c r="M792" s="255"/>
      <c r="N792" s="256"/>
      <c r="O792" s="256"/>
      <c r="P792" s="256"/>
      <c r="Q792" s="256"/>
      <c r="R792" s="256"/>
      <c r="S792" s="256"/>
      <c r="T792" s="257"/>
      <c r="U792" s="13"/>
      <c r="V792" s="13"/>
      <c r="W792" s="13"/>
      <c r="X792" s="13"/>
      <c r="Y792" s="13"/>
      <c r="Z792" s="13"/>
      <c r="AA792" s="13"/>
      <c r="AB792" s="13"/>
      <c r="AC792" s="13"/>
      <c r="AD792" s="13"/>
      <c r="AE792" s="13"/>
      <c r="AT792" s="258" t="s">
        <v>178</v>
      </c>
      <c r="AU792" s="258" t="s">
        <v>85</v>
      </c>
      <c r="AV792" s="13" t="s">
        <v>85</v>
      </c>
      <c r="AW792" s="13" t="s">
        <v>32</v>
      </c>
      <c r="AX792" s="13" t="s">
        <v>76</v>
      </c>
      <c r="AY792" s="258" t="s">
        <v>161</v>
      </c>
    </row>
    <row r="793" s="13" customFormat="1">
      <c r="A793" s="13"/>
      <c r="B793" s="248"/>
      <c r="C793" s="249"/>
      <c r="D793" s="243" t="s">
        <v>178</v>
      </c>
      <c r="E793" s="250" t="s">
        <v>1</v>
      </c>
      <c r="F793" s="251" t="s">
        <v>940</v>
      </c>
      <c r="G793" s="249"/>
      <c r="H793" s="252">
        <v>64.673000000000002</v>
      </c>
      <c r="I793" s="253"/>
      <c r="J793" s="249"/>
      <c r="K793" s="249"/>
      <c r="L793" s="254"/>
      <c r="M793" s="255"/>
      <c r="N793" s="256"/>
      <c r="O793" s="256"/>
      <c r="P793" s="256"/>
      <c r="Q793" s="256"/>
      <c r="R793" s="256"/>
      <c r="S793" s="256"/>
      <c r="T793" s="257"/>
      <c r="U793" s="13"/>
      <c r="V793" s="13"/>
      <c r="W793" s="13"/>
      <c r="X793" s="13"/>
      <c r="Y793" s="13"/>
      <c r="Z793" s="13"/>
      <c r="AA793" s="13"/>
      <c r="AB793" s="13"/>
      <c r="AC793" s="13"/>
      <c r="AD793" s="13"/>
      <c r="AE793" s="13"/>
      <c r="AT793" s="258" t="s">
        <v>178</v>
      </c>
      <c r="AU793" s="258" t="s">
        <v>85</v>
      </c>
      <c r="AV793" s="13" t="s">
        <v>85</v>
      </c>
      <c r="AW793" s="13" t="s">
        <v>32</v>
      </c>
      <c r="AX793" s="13" t="s">
        <v>76</v>
      </c>
      <c r="AY793" s="258" t="s">
        <v>161</v>
      </c>
    </row>
    <row r="794" s="15" customFormat="1">
      <c r="A794" s="15"/>
      <c r="B794" s="270"/>
      <c r="C794" s="271"/>
      <c r="D794" s="243" t="s">
        <v>178</v>
      </c>
      <c r="E794" s="272" t="s">
        <v>1</v>
      </c>
      <c r="F794" s="273" t="s">
        <v>183</v>
      </c>
      <c r="G794" s="271"/>
      <c r="H794" s="274">
        <v>214.61599999999999</v>
      </c>
      <c r="I794" s="275"/>
      <c r="J794" s="271"/>
      <c r="K794" s="271"/>
      <c r="L794" s="276"/>
      <c r="M794" s="277"/>
      <c r="N794" s="278"/>
      <c r="O794" s="278"/>
      <c r="P794" s="278"/>
      <c r="Q794" s="278"/>
      <c r="R794" s="278"/>
      <c r="S794" s="278"/>
      <c r="T794" s="279"/>
      <c r="U794" s="15"/>
      <c r="V794" s="15"/>
      <c r="W794" s="15"/>
      <c r="X794" s="15"/>
      <c r="Y794" s="15"/>
      <c r="Z794" s="15"/>
      <c r="AA794" s="15"/>
      <c r="AB794" s="15"/>
      <c r="AC794" s="15"/>
      <c r="AD794" s="15"/>
      <c r="AE794" s="15"/>
      <c r="AT794" s="280" t="s">
        <v>178</v>
      </c>
      <c r="AU794" s="280" t="s">
        <v>85</v>
      </c>
      <c r="AV794" s="15" t="s">
        <v>167</v>
      </c>
      <c r="AW794" s="15" t="s">
        <v>32</v>
      </c>
      <c r="AX794" s="15" t="s">
        <v>83</v>
      </c>
      <c r="AY794" s="280" t="s">
        <v>161</v>
      </c>
    </row>
    <row r="795" s="2" customFormat="1" ht="16.5" customHeight="1">
      <c r="A795" s="39"/>
      <c r="B795" s="40"/>
      <c r="C795" s="281" t="s">
        <v>1115</v>
      </c>
      <c r="D795" s="281" t="s">
        <v>227</v>
      </c>
      <c r="E795" s="282" t="s">
        <v>1116</v>
      </c>
      <c r="F795" s="283" t="s">
        <v>1117</v>
      </c>
      <c r="G795" s="284" t="s">
        <v>266</v>
      </c>
      <c r="H795" s="285">
        <v>8400.0699999999997</v>
      </c>
      <c r="I795" s="286"/>
      <c r="J795" s="287">
        <f>ROUND(I795*H795,2)</f>
        <v>0</v>
      </c>
      <c r="K795" s="288"/>
      <c r="L795" s="289"/>
      <c r="M795" s="290" t="s">
        <v>1</v>
      </c>
      <c r="N795" s="291" t="s">
        <v>43</v>
      </c>
      <c r="O795" s="93"/>
      <c r="P795" s="239">
        <f>O795*H795</f>
        <v>0</v>
      </c>
      <c r="Q795" s="239">
        <v>0.002</v>
      </c>
      <c r="R795" s="239">
        <f>Q795*H795</f>
        <v>16.800139999999999</v>
      </c>
      <c r="S795" s="239">
        <v>0</v>
      </c>
      <c r="T795" s="240">
        <f>S795*H795</f>
        <v>0</v>
      </c>
      <c r="U795" s="39"/>
      <c r="V795" s="39"/>
      <c r="W795" s="39"/>
      <c r="X795" s="39"/>
      <c r="Y795" s="39"/>
      <c r="Z795" s="39"/>
      <c r="AA795" s="39"/>
      <c r="AB795" s="39"/>
      <c r="AC795" s="39"/>
      <c r="AD795" s="39"/>
      <c r="AE795" s="39"/>
      <c r="AR795" s="241" t="s">
        <v>328</v>
      </c>
      <c r="AT795" s="241" t="s">
        <v>227</v>
      </c>
      <c r="AU795" s="241" t="s">
        <v>85</v>
      </c>
      <c r="AY795" s="18" t="s">
        <v>161</v>
      </c>
      <c r="BE795" s="242">
        <f>IF(N795="základní",J795,0)</f>
        <v>0</v>
      </c>
      <c r="BF795" s="242">
        <f>IF(N795="snížená",J795,0)</f>
        <v>0</v>
      </c>
      <c r="BG795" s="242">
        <f>IF(N795="zákl. přenesená",J795,0)</f>
        <v>0</v>
      </c>
      <c r="BH795" s="242">
        <f>IF(N795="sníž. přenesená",J795,0)</f>
        <v>0</v>
      </c>
      <c r="BI795" s="242">
        <f>IF(N795="nulová",J795,0)</f>
        <v>0</v>
      </c>
      <c r="BJ795" s="18" t="s">
        <v>167</v>
      </c>
      <c r="BK795" s="242">
        <f>ROUND(I795*H795,2)</f>
        <v>0</v>
      </c>
      <c r="BL795" s="18" t="s">
        <v>248</v>
      </c>
      <c r="BM795" s="241" t="s">
        <v>1118</v>
      </c>
    </row>
    <row r="796" s="2" customFormat="1">
      <c r="A796" s="39"/>
      <c r="B796" s="40"/>
      <c r="C796" s="41"/>
      <c r="D796" s="243" t="s">
        <v>169</v>
      </c>
      <c r="E796" s="41"/>
      <c r="F796" s="244" t="s">
        <v>1117</v>
      </c>
      <c r="G796" s="41"/>
      <c r="H796" s="41"/>
      <c r="I796" s="245"/>
      <c r="J796" s="41"/>
      <c r="K796" s="41"/>
      <c r="L796" s="45"/>
      <c r="M796" s="246"/>
      <c r="N796" s="247"/>
      <c r="O796" s="93"/>
      <c r="P796" s="93"/>
      <c r="Q796" s="93"/>
      <c r="R796" s="93"/>
      <c r="S796" s="93"/>
      <c r="T796" s="94"/>
      <c r="U796" s="39"/>
      <c r="V796" s="39"/>
      <c r="W796" s="39"/>
      <c r="X796" s="39"/>
      <c r="Y796" s="39"/>
      <c r="Z796" s="39"/>
      <c r="AA796" s="39"/>
      <c r="AB796" s="39"/>
      <c r="AC796" s="39"/>
      <c r="AD796" s="39"/>
      <c r="AE796" s="39"/>
      <c r="AT796" s="18" t="s">
        <v>169</v>
      </c>
      <c r="AU796" s="18" t="s">
        <v>85</v>
      </c>
    </row>
    <row r="797" s="13" customFormat="1">
      <c r="A797" s="13"/>
      <c r="B797" s="248"/>
      <c r="C797" s="249"/>
      <c r="D797" s="243" t="s">
        <v>178</v>
      </c>
      <c r="E797" s="250" t="s">
        <v>1</v>
      </c>
      <c r="F797" s="251" t="s">
        <v>1119</v>
      </c>
      <c r="G797" s="249"/>
      <c r="H797" s="252">
        <v>8400.0699999999997</v>
      </c>
      <c r="I797" s="253"/>
      <c r="J797" s="249"/>
      <c r="K797" s="249"/>
      <c r="L797" s="254"/>
      <c r="M797" s="255"/>
      <c r="N797" s="256"/>
      <c r="O797" s="256"/>
      <c r="P797" s="256"/>
      <c r="Q797" s="256"/>
      <c r="R797" s="256"/>
      <c r="S797" s="256"/>
      <c r="T797" s="257"/>
      <c r="U797" s="13"/>
      <c r="V797" s="13"/>
      <c r="W797" s="13"/>
      <c r="X797" s="13"/>
      <c r="Y797" s="13"/>
      <c r="Z797" s="13"/>
      <c r="AA797" s="13"/>
      <c r="AB797" s="13"/>
      <c r="AC797" s="13"/>
      <c r="AD797" s="13"/>
      <c r="AE797" s="13"/>
      <c r="AT797" s="258" t="s">
        <v>178</v>
      </c>
      <c r="AU797" s="258" t="s">
        <v>85</v>
      </c>
      <c r="AV797" s="13" t="s">
        <v>85</v>
      </c>
      <c r="AW797" s="13" t="s">
        <v>32</v>
      </c>
      <c r="AX797" s="13" t="s">
        <v>83</v>
      </c>
      <c r="AY797" s="258" t="s">
        <v>161</v>
      </c>
    </row>
    <row r="798" s="2" customFormat="1" ht="24.15" customHeight="1">
      <c r="A798" s="39"/>
      <c r="B798" s="40"/>
      <c r="C798" s="229" t="s">
        <v>1120</v>
      </c>
      <c r="D798" s="229" t="s">
        <v>163</v>
      </c>
      <c r="E798" s="230" t="s">
        <v>1121</v>
      </c>
      <c r="F798" s="231" t="s">
        <v>1122</v>
      </c>
      <c r="G798" s="232" t="s">
        <v>166</v>
      </c>
      <c r="H798" s="233">
        <v>34.829999999999998</v>
      </c>
      <c r="I798" s="234"/>
      <c r="J798" s="235">
        <f>ROUND(I798*H798,2)</f>
        <v>0</v>
      </c>
      <c r="K798" s="236"/>
      <c r="L798" s="45"/>
      <c r="M798" s="237" t="s">
        <v>1</v>
      </c>
      <c r="N798" s="238" t="s">
        <v>43</v>
      </c>
      <c r="O798" s="93"/>
      <c r="P798" s="239">
        <f>O798*H798</f>
        <v>0</v>
      </c>
      <c r="Q798" s="239">
        <v>1.0000000000000001E-05</v>
      </c>
      <c r="R798" s="239">
        <f>Q798*H798</f>
        <v>0.00034830000000000001</v>
      </c>
      <c r="S798" s="239">
        <v>0</v>
      </c>
      <c r="T798" s="240">
        <f>S798*H798</f>
        <v>0</v>
      </c>
      <c r="U798" s="39"/>
      <c r="V798" s="39"/>
      <c r="W798" s="39"/>
      <c r="X798" s="39"/>
      <c r="Y798" s="39"/>
      <c r="Z798" s="39"/>
      <c r="AA798" s="39"/>
      <c r="AB798" s="39"/>
      <c r="AC798" s="39"/>
      <c r="AD798" s="39"/>
      <c r="AE798" s="39"/>
      <c r="AR798" s="241" t="s">
        <v>248</v>
      </c>
      <c r="AT798" s="241" t="s">
        <v>163</v>
      </c>
      <c r="AU798" s="241" t="s">
        <v>85</v>
      </c>
      <c r="AY798" s="18" t="s">
        <v>161</v>
      </c>
      <c r="BE798" s="242">
        <f>IF(N798="základní",J798,0)</f>
        <v>0</v>
      </c>
      <c r="BF798" s="242">
        <f>IF(N798="snížená",J798,0)</f>
        <v>0</v>
      </c>
      <c r="BG798" s="242">
        <f>IF(N798="zákl. přenesená",J798,0)</f>
        <v>0</v>
      </c>
      <c r="BH798" s="242">
        <f>IF(N798="sníž. přenesená",J798,0)</f>
        <v>0</v>
      </c>
      <c r="BI798" s="242">
        <f>IF(N798="nulová",J798,0)</f>
        <v>0</v>
      </c>
      <c r="BJ798" s="18" t="s">
        <v>167</v>
      </c>
      <c r="BK798" s="242">
        <f>ROUND(I798*H798,2)</f>
        <v>0</v>
      </c>
      <c r="BL798" s="18" t="s">
        <v>248</v>
      </c>
      <c r="BM798" s="241" t="s">
        <v>1123</v>
      </c>
    </row>
    <row r="799" s="2" customFormat="1">
      <c r="A799" s="39"/>
      <c r="B799" s="40"/>
      <c r="C799" s="41"/>
      <c r="D799" s="243" t="s">
        <v>169</v>
      </c>
      <c r="E799" s="41"/>
      <c r="F799" s="244" t="s">
        <v>1122</v>
      </c>
      <c r="G799" s="41"/>
      <c r="H799" s="41"/>
      <c r="I799" s="245"/>
      <c r="J799" s="41"/>
      <c r="K799" s="41"/>
      <c r="L799" s="45"/>
      <c r="M799" s="246"/>
      <c r="N799" s="247"/>
      <c r="O799" s="93"/>
      <c r="P799" s="93"/>
      <c r="Q799" s="93"/>
      <c r="R799" s="93"/>
      <c r="S799" s="93"/>
      <c r="T799" s="94"/>
      <c r="U799" s="39"/>
      <c r="V799" s="39"/>
      <c r="W799" s="39"/>
      <c r="X799" s="39"/>
      <c r="Y799" s="39"/>
      <c r="Z799" s="39"/>
      <c r="AA799" s="39"/>
      <c r="AB799" s="39"/>
      <c r="AC799" s="39"/>
      <c r="AD799" s="39"/>
      <c r="AE799" s="39"/>
      <c r="AT799" s="18" t="s">
        <v>169</v>
      </c>
      <c r="AU799" s="18" t="s">
        <v>85</v>
      </c>
    </row>
    <row r="800" s="13" customFormat="1">
      <c r="A800" s="13"/>
      <c r="B800" s="248"/>
      <c r="C800" s="249"/>
      <c r="D800" s="243" t="s">
        <v>178</v>
      </c>
      <c r="E800" s="250" t="s">
        <v>1</v>
      </c>
      <c r="F800" s="251" t="s">
        <v>1037</v>
      </c>
      <c r="G800" s="249"/>
      <c r="H800" s="252">
        <v>34.829999999999998</v>
      </c>
      <c r="I800" s="253"/>
      <c r="J800" s="249"/>
      <c r="K800" s="249"/>
      <c r="L800" s="254"/>
      <c r="M800" s="255"/>
      <c r="N800" s="256"/>
      <c r="O800" s="256"/>
      <c r="P800" s="256"/>
      <c r="Q800" s="256"/>
      <c r="R800" s="256"/>
      <c r="S800" s="256"/>
      <c r="T800" s="257"/>
      <c r="U800" s="13"/>
      <c r="V800" s="13"/>
      <c r="W800" s="13"/>
      <c r="X800" s="13"/>
      <c r="Y800" s="13"/>
      <c r="Z800" s="13"/>
      <c r="AA800" s="13"/>
      <c r="AB800" s="13"/>
      <c r="AC800" s="13"/>
      <c r="AD800" s="13"/>
      <c r="AE800" s="13"/>
      <c r="AT800" s="258" t="s">
        <v>178</v>
      </c>
      <c r="AU800" s="258" t="s">
        <v>85</v>
      </c>
      <c r="AV800" s="13" t="s">
        <v>85</v>
      </c>
      <c r="AW800" s="13" t="s">
        <v>32</v>
      </c>
      <c r="AX800" s="13" t="s">
        <v>83</v>
      </c>
      <c r="AY800" s="258" t="s">
        <v>161</v>
      </c>
    </row>
    <row r="801" s="2" customFormat="1" ht="16.5" customHeight="1">
      <c r="A801" s="39"/>
      <c r="B801" s="40"/>
      <c r="C801" s="281" t="s">
        <v>1124</v>
      </c>
      <c r="D801" s="281" t="s">
        <v>227</v>
      </c>
      <c r="E801" s="282" t="s">
        <v>1125</v>
      </c>
      <c r="F801" s="283" t="s">
        <v>1126</v>
      </c>
      <c r="G801" s="284" t="s">
        <v>266</v>
      </c>
      <c r="H801" s="285">
        <v>34.829999999999998</v>
      </c>
      <c r="I801" s="286"/>
      <c r="J801" s="287">
        <f>ROUND(I801*H801,2)</f>
        <v>0</v>
      </c>
      <c r="K801" s="288"/>
      <c r="L801" s="289"/>
      <c r="M801" s="290" t="s">
        <v>1</v>
      </c>
      <c r="N801" s="291" t="s">
        <v>43</v>
      </c>
      <c r="O801" s="93"/>
      <c r="P801" s="239">
        <f>O801*H801</f>
        <v>0</v>
      </c>
      <c r="Q801" s="239">
        <v>0.00010000000000000001</v>
      </c>
      <c r="R801" s="239">
        <f>Q801*H801</f>
        <v>0.003483</v>
      </c>
      <c r="S801" s="239">
        <v>0</v>
      </c>
      <c r="T801" s="240">
        <f>S801*H801</f>
        <v>0</v>
      </c>
      <c r="U801" s="39"/>
      <c r="V801" s="39"/>
      <c r="W801" s="39"/>
      <c r="X801" s="39"/>
      <c r="Y801" s="39"/>
      <c r="Z801" s="39"/>
      <c r="AA801" s="39"/>
      <c r="AB801" s="39"/>
      <c r="AC801" s="39"/>
      <c r="AD801" s="39"/>
      <c r="AE801" s="39"/>
      <c r="AR801" s="241" t="s">
        <v>328</v>
      </c>
      <c r="AT801" s="241" t="s">
        <v>227</v>
      </c>
      <c r="AU801" s="241" t="s">
        <v>85</v>
      </c>
      <c r="AY801" s="18" t="s">
        <v>161</v>
      </c>
      <c r="BE801" s="242">
        <f>IF(N801="základní",J801,0)</f>
        <v>0</v>
      </c>
      <c r="BF801" s="242">
        <f>IF(N801="snížená",J801,0)</f>
        <v>0</v>
      </c>
      <c r="BG801" s="242">
        <f>IF(N801="zákl. přenesená",J801,0)</f>
        <v>0</v>
      </c>
      <c r="BH801" s="242">
        <f>IF(N801="sníž. přenesená",J801,0)</f>
        <v>0</v>
      </c>
      <c r="BI801" s="242">
        <f>IF(N801="nulová",J801,0)</f>
        <v>0</v>
      </c>
      <c r="BJ801" s="18" t="s">
        <v>167</v>
      </c>
      <c r="BK801" s="242">
        <f>ROUND(I801*H801,2)</f>
        <v>0</v>
      </c>
      <c r="BL801" s="18" t="s">
        <v>248</v>
      </c>
      <c r="BM801" s="241" t="s">
        <v>1127</v>
      </c>
    </row>
    <row r="802" s="2" customFormat="1">
      <c r="A802" s="39"/>
      <c r="B802" s="40"/>
      <c r="C802" s="41"/>
      <c r="D802" s="243" t="s">
        <v>169</v>
      </c>
      <c r="E802" s="41"/>
      <c r="F802" s="244" t="s">
        <v>1126</v>
      </c>
      <c r="G802" s="41"/>
      <c r="H802" s="41"/>
      <c r="I802" s="245"/>
      <c r="J802" s="41"/>
      <c r="K802" s="41"/>
      <c r="L802" s="45"/>
      <c r="M802" s="246"/>
      <c r="N802" s="247"/>
      <c r="O802" s="93"/>
      <c r="P802" s="93"/>
      <c r="Q802" s="93"/>
      <c r="R802" s="93"/>
      <c r="S802" s="93"/>
      <c r="T802" s="94"/>
      <c r="U802" s="39"/>
      <c r="V802" s="39"/>
      <c r="W802" s="39"/>
      <c r="X802" s="39"/>
      <c r="Y802" s="39"/>
      <c r="Z802" s="39"/>
      <c r="AA802" s="39"/>
      <c r="AB802" s="39"/>
      <c r="AC802" s="39"/>
      <c r="AD802" s="39"/>
      <c r="AE802" s="39"/>
      <c r="AT802" s="18" t="s">
        <v>169</v>
      </c>
      <c r="AU802" s="18" t="s">
        <v>85</v>
      </c>
    </row>
    <row r="803" s="2" customFormat="1" ht="24.15" customHeight="1">
      <c r="A803" s="39"/>
      <c r="B803" s="40"/>
      <c r="C803" s="229" t="s">
        <v>1128</v>
      </c>
      <c r="D803" s="229" t="s">
        <v>163</v>
      </c>
      <c r="E803" s="230" t="s">
        <v>1129</v>
      </c>
      <c r="F803" s="231" t="s">
        <v>1130</v>
      </c>
      <c r="G803" s="232" t="s">
        <v>166</v>
      </c>
      <c r="H803" s="233">
        <v>23.699999999999999</v>
      </c>
      <c r="I803" s="234"/>
      <c r="J803" s="235">
        <f>ROUND(I803*H803,2)</f>
        <v>0</v>
      </c>
      <c r="K803" s="236"/>
      <c r="L803" s="45"/>
      <c r="M803" s="237" t="s">
        <v>1</v>
      </c>
      <c r="N803" s="238" t="s">
        <v>43</v>
      </c>
      <c r="O803" s="93"/>
      <c r="P803" s="239">
        <f>O803*H803</f>
        <v>0</v>
      </c>
      <c r="Q803" s="239">
        <v>0.00125</v>
      </c>
      <c r="R803" s="239">
        <f>Q803*H803</f>
        <v>0.029624999999999999</v>
      </c>
      <c r="S803" s="239">
        <v>0</v>
      </c>
      <c r="T803" s="240">
        <f>S803*H803</f>
        <v>0</v>
      </c>
      <c r="U803" s="39"/>
      <c r="V803" s="39"/>
      <c r="W803" s="39"/>
      <c r="X803" s="39"/>
      <c r="Y803" s="39"/>
      <c r="Z803" s="39"/>
      <c r="AA803" s="39"/>
      <c r="AB803" s="39"/>
      <c r="AC803" s="39"/>
      <c r="AD803" s="39"/>
      <c r="AE803" s="39"/>
      <c r="AR803" s="241" t="s">
        <v>248</v>
      </c>
      <c r="AT803" s="241" t="s">
        <v>163</v>
      </c>
      <c r="AU803" s="241" t="s">
        <v>85</v>
      </c>
      <c r="AY803" s="18" t="s">
        <v>161</v>
      </c>
      <c r="BE803" s="242">
        <f>IF(N803="základní",J803,0)</f>
        <v>0</v>
      </c>
      <c r="BF803" s="242">
        <f>IF(N803="snížená",J803,0)</f>
        <v>0</v>
      </c>
      <c r="BG803" s="242">
        <f>IF(N803="zákl. přenesená",J803,0)</f>
        <v>0</v>
      </c>
      <c r="BH803" s="242">
        <f>IF(N803="sníž. přenesená",J803,0)</f>
        <v>0</v>
      </c>
      <c r="BI803" s="242">
        <f>IF(N803="nulová",J803,0)</f>
        <v>0</v>
      </c>
      <c r="BJ803" s="18" t="s">
        <v>167</v>
      </c>
      <c r="BK803" s="242">
        <f>ROUND(I803*H803,2)</f>
        <v>0</v>
      </c>
      <c r="BL803" s="18" t="s">
        <v>248</v>
      </c>
      <c r="BM803" s="241" t="s">
        <v>1131</v>
      </c>
    </row>
    <row r="804" s="2" customFormat="1">
      <c r="A804" s="39"/>
      <c r="B804" s="40"/>
      <c r="C804" s="41"/>
      <c r="D804" s="243" t="s">
        <v>169</v>
      </c>
      <c r="E804" s="41"/>
      <c r="F804" s="244" t="s">
        <v>1130</v>
      </c>
      <c r="G804" s="41"/>
      <c r="H804" s="41"/>
      <c r="I804" s="245"/>
      <c r="J804" s="41"/>
      <c r="K804" s="41"/>
      <c r="L804" s="45"/>
      <c r="M804" s="246"/>
      <c r="N804" s="247"/>
      <c r="O804" s="93"/>
      <c r="P804" s="93"/>
      <c r="Q804" s="93"/>
      <c r="R804" s="93"/>
      <c r="S804" s="93"/>
      <c r="T804" s="94"/>
      <c r="U804" s="39"/>
      <c r="V804" s="39"/>
      <c r="W804" s="39"/>
      <c r="X804" s="39"/>
      <c r="Y804" s="39"/>
      <c r="Z804" s="39"/>
      <c r="AA804" s="39"/>
      <c r="AB804" s="39"/>
      <c r="AC804" s="39"/>
      <c r="AD804" s="39"/>
      <c r="AE804" s="39"/>
      <c r="AT804" s="18" t="s">
        <v>169</v>
      </c>
      <c r="AU804" s="18" t="s">
        <v>85</v>
      </c>
    </row>
    <row r="805" s="13" customFormat="1">
      <c r="A805" s="13"/>
      <c r="B805" s="248"/>
      <c r="C805" s="249"/>
      <c r="D805" s="243" t="s">
        <v>178</v>
      </c>
      <c r="E805" s="250" t="s">
        <v>1</v>
      </c>
      <c r="F805" s="251" t="s">
        <v>1132</v>
      </c>
      <c r="G805" s="249"/>
      <c r="H805" s="252">
        <v>23.699999999999999</v>
      </c>
      <c r="I805" s="253"/>
      <c r="J805" s="249"/>
      <c r="K805" s="249"/>
      <c r="L805" s="254"/>
      <c r="M805" s="255"/>
      <c r="N805" s="256"/>
      <c r="O805" s="256"/>
      <c r="P805" s="256"/>
      <c r="Q805" s="256"/>
      <c r="R805" s="256"/>
      <c r="S805" s="256"/>
      <c r="T805" s="257"/>
      <c r="U805" s="13"/>
      <c r="V805" s="13"/>
      <c r="W805" s="13"/>
      <c r="X805" s="13"/>
      <c r="Y805" s="13"/>
      <c r="Z805" s="13"/>
      <c r="AA805" s="13"/>
      <c r="AB805" s="13"/>
      <c r="AC805" s="13"/>
      <c r="AD805" s="13"/>
      <c r="AE805" s="13"/>
      <c r="AT805" s="258" t="s">
        <v>178</v>
      </c>
      <c r="AU805" s="258" t="s">
        <v>85</v>
      </c>
      <c r="AV805" s="13" t="s">
        <v>85</v>
      </c>
      <c r="AW805" s="13" t="s">
        <v>32</v>
      </c>
      <c r="AX805" s="13" t="s">
        <v>83</v>
      </c>
      <c r="AY805" s="258" t="s">
        <v>161</v>
      </c>
    </row>
    <row r="806" s="2" customFormat="1" ht="16.5" customHeight="1">
      <c r="A806" s="39"/>
      <c r="B806" s="40"/>
      <c r="C806" s="281" t="s">
        <v>1133</v>
      </c>
      <c r="D806" s="281" t="s">
        <v>227</v>
      </c>
      <c r="E806" s="282" t="s">
        <v>1134</v>
      </c>
      <c r="F806" s="283" t="s">
        <v>1135</v>
      </c>
      <c r="G806" s="284" t="s">
        <v>266</v>
      </c>
      <c r="H806" s="285">
        <v>76.894999999999996</v>
      </c>
      <c r="I806" s="286"/>
      <c r="J806" s="287">
        <f>ROUND(I806*H806,2)</f>
        <v>0</v>
      </c>
      <c r="K806" s="288"/>
      <c r="L806" s="289"/>
      <c r="M806" s="290" t="s">
        <v>1</v>
      </c>
      <c r="N806" s="291" t="s">
        <v>43</v>
      </c>
      <c r="O806" s="93"/>
      <c r="P806" s="239">
        <f>O806*H806</f>
        <v>0</v>
      </c>
      <c r="Q806" s="239">
        <v>0.0032000000000000002</v>
      </c>
      <c r="R806" s="239">
        <f>Q806*H806</f>
        <v>0.24606400000000001</v>
      </c>
      <c r="S806" s="239">
        <v>0</v>
      </c>
      <c r="T806" s="240">
        <f>S806*H806</f>
        <v>0</v>
      </c>
      <c r="U806" s="39"/>
      <c r="V806" s="39"/>
      <c r="W806" s="39"/>
      <c r="X806" s="39"/>
      <c r="Y806" s="39"/>
      <c r="Z806" s="39"/>
      <c r="AA806" s="39"/>
      <c r="AB806" s="39"/>
      <c r="AC806" s="39"/>
      <c r="AD806" s="39"/>
      <c r="AE806" s="39"/>
      <c r="AR806" s="241" t="s">
        <v>328</v>
      </c>
      <c r="AT806" s="241" t="s">
        <v>227</v>
      </c>
      <c r="AU806" s="241" t="s">
        <v>85</v>
      </c>
      <c r="AY806" s="18" t="s">
        <v>161</v>
      </c>
      <c r="BE806" s="242">
        <f>IF(N806="základní",J806,0)</f>
        <v>0</v>
      </c>
      <c r="BF806" s="242">
        <f>IF(N806="snížená",J806,0)</f>
        <v>0</v>
      </c>
      <c r="BG806" s="242">
        <f>IF(N806="zákl. přenesená",J806,0)</f>
        <v>0</v>
      </c>
      <c r="BH806" s="242">
        <f>IF(N806="sníž. přenesená",J806,0)</f>
        <v>0</v>
      </c>
      <c r="BI806" s="242">
        <f>IF(N806="nulová",J806,0)</f>
        <v>0</v>
      </c>
      <c r="BJ806" s="18" t="s">
        <v>167</v>
      </c>
      <c r="BK806" s="242">
        <f>ROUND(I806*H806,2)</f>
        <v>0</v>
      </c>
      <c r="BL806" s="18" t="s">
        <v>248</v>
      </c>
      <c r="BM806" s="241" t="s">
        <v>1136</v>
      </c>
    </row>
    <row r="807" s="2" customFormat="1">
      <c r="A807" s="39"/>
      <c r="B807" s="40"/>
      <c r="C807" s="41"/>
      <c r="D807" s="243" t="s">
        <v>169</v>
      </c>
      <c r="E807" s="41"/>
      <c r="F807" s="244" t="s">
        <v>1135</v>
      </c>
      <c r="G807" s="41"/>
      <c r="H807" s="41"/>
      <c r="I807" s="245"/>
      <c r="J807" s="41"/>
      <c r="K807" s="41"/>
      <c r="L807" s="45"/>
      <c r="M807" s="246"/>
      <c r="N807" s="247"/>
      <c r="O807" s="93"/>
      <c r="P807" s="93"/>
      <c r="Q807" s="93"/>
      <c r="R807" s="93"/>
      <c r="S807" s="93"/>
      <c r="T807" s="94"/>
      <c r="U807" s="39"/>
      <c r="V807" s="39"/>
      <c r="W807" s="39"/>
      <c r="X807" s="39"/>
      <c r="Y807" s="39"/>
      <c r="Z807" s="39"/>
      <c r="AA807" s="39"/>
      <c r="AB807" s="39"/>
      <c r="AC807" s="39"/>
      <c r="AD807" s="39"/>
      <c r="AE807" s="39"/>
      <c r="AT807" s="18" t="s">
        <v>169</v>
      </c>
      <c r="AU807" s="18" t="s">
        <v>85</v>
      </c>
    </row>
    <row r="808" s="13" customFormat="1">
      <c r="A808" s="13"/>
      <c r="B808" s="248"/>
      <c r="C808" s="249"/>
      <c r="D808" s="243" t="s">
        <v>178</v>
      </c>
      <c r="E808" s="250" t="s">
        <v>1</v>
      </c>
      <c r="F808" s="251" t="s">
        <v>1137</v>
      </c>
      <c r="G808" s="249"/>
      <c r="H808" s="252">
        <v>76.894999999999996</v>
      </c>
      <c r="I808" s="253"/>
      <c r="J808" s="249"/>
      <c r="K808" s="249"/>
      <c r="L808" s="254"/>
      <c r="M808" s="255"/>
      <c r="N808" s="256"/>
      <c r="O808" s="256"/>
      <c r="P808" s="256"/>
      <c r="Q808" s="256"/>
      <c r="R808" s="256"/>
      <c r="S808" s="256"/>
      <c r="T808" s="257"/>
      <c r="U808" s="13"/>
      <c r="V808" s="13"/>
      <c r="W808" s="13"/>
      <c r="X808" s="13"/>
      <c r="Y808" s="13"/>
      <c r="Z808" s="13"/>
      <c r="AA808" s="13"/>
      <c r="AB808" s="13"/>
      <c r="AC808" s="13"/>
      <c r="AD808" s="13"/>
      <c r="AE808" s="13"/>
      <c r="AT808" s="258" t="s">
        <v>178</v>
      </c>
      <c r="AU808" s="258" t="s">
        <v>85</v>
      </c>
      <c r="AV808" s="13" t="s">
        <v>85</v>
      </c>
      <c r="AW808" s="13" t="s">
        <v>32</v>
      </c>
      <c r="AX808" s="13" t="s">
        <v>83</v>
      </c>
      <c r="AY808" s="258" t="s">
        <v>161</v>
      </c>
    </row>
    <row r="809" s="2" customFormat="1" ht="24.15" customHeight="1">
      <c r="A809" s="39"/>
      <c r="B809" s="40"/>
      <c r="C809" s="229" t="s">
        <v>1138</v>
      </c>
      <c r="D809" s="229" t="s">
        <v>163</v>
      </c>
      <c r="E809" s="230" t="s">
        <v>1139</v>
      </c>
      <c r="F809" s="231" t="s">
        <v>1140</v>
      </c>
      <c r="G809" s="232" t="s">
        <v>166</v>
      </c>
      <c r="H809" s="233">
        <v>8</v>
      </c>
      <c r="I809" s="234"/>
      <c r="J809" s="235">
        <f>ROUND(I809*H809,2)</f>
        <v>0</v>
      </c>
      <c r="K809" s="236"/>
      <c r="L809" s="45"/>
      <c r="M809" s="237" t="s">
        <v>1</v>
      </c>
      <c r="N809" s="238" t="s">
        <v>43</v>
      </c>
      <c r="O809" s="93"/>
      <c r="P809" s="239">
        <f>O809*H809</f>
        <v>0</v>
      </c>
      <c r="Q809" s="239">
        <v>0.0080000000000000002</v>
      </c>
      <c r="R809" s="239">
        <f>Q809*H809</f>
        <v>0.064000000000000001</v>
      </c>
      <c r="S809" s="239">
        <v>0</v>
      </c>
      <c r="T809" s="240">
        <f>S809*H809</f>
        <v>0</v>
      </c>
      <c r="U809" s="39"/>
      <c r="V809" s="39"/>
      <c r="W809" s="39"/>
      <c r="X809" s="39"/>
      <c r="Y809" s="39"/>
      <c r="Z809" s="39"/>
      <c r="AA809" s="39"/>
      <c r="AB809" s="39"/>
      <c r="AC809" s="39"/>
      <c r="AD809" s="39"/>
      <c r="AE809" s="39"/>
      <c r="AR809" s="241" t="s">
        <v>248</v>
      </c>
      <c r="AT809" s="241" t="s">
        <v>163</v>
      </c>
      <c r="AU809" s="241" t="s">
        <v>85</v>
      </c>
      <c r="AY809" s="18" t="s">
        <v>161</v>
      </c>
      <c r="BE809" s="242">
        <f>IF(N809="základní",J809,0)</f>
        <v>0</v>
      </c>
      <c r="BF809" s="242">
        <f>IF(N809="snížená",J809,0)</f>
        <v>0</v>
      </c>
      <c r="BG809" s="242">
        <f>IF(N809="zákl. přenesená",J809,0)</f>
        <v>0</v>
      </c>
      <c r="BH809" s="242">
        <f>IF(N809="sníž. přenesená",J809,0)</f>
        <v>0</v>
      </c>
      <c r="BI809" s="242">
        <f>IF(N809="nulová",J809,0)</f>
        <v>0</v>
      </c>
      <c r="BJ809" s="18" t="s">
        <v>167</v>
      </c>
      <c r="BK809" s="242">
        <f>ROUND(I809*H809,2)</f>
        <v>0</v>
      </c>
      <c r="BL809" s="18" t="s">
        <v>248</v>
      </c>
      <c r="BM809" s="241" t="s">
        <v>1141</v>
      </c>
    </row>
    <row r="810" s="2" customFormat="1">
      <c r="A810" s="39"/>
      <c r="B810" s="40"/>
      <c r="C810" s="41"/>
      <c r="D810" s="243" t="s">
        <v>169</v>
      </c>
      <c r="E810" s="41"/>
      <c r="F810" s="244" t="s">
        <v>1140</v>
      </c>
      <c r="G810" s="41"/>
      <c r="H810" s="41"/>
      <c r="I810" s="245"/>
      <c r="J810" s="41"/>
      <c r="K810" s="41"/>
      <c r="L810" s="45"/>
      <c r="M810" s="246"/>
      <c r="N810" s="247"/>
      <c r="O810" s="93"/>
      <c r="P810" s="93"/>
      <c r="Q810" s="93"/>
      <c r="R810" s="93"/>
      <c r="S810" s="93"/>
      <c r="T810" s="94"/>
      <c r="U810" s="39"/>
      <c r="V810" s="39"/>
      <c r="W810" s="39"/>
      <c r="X810" s="39"/>
      <c r="Y810" s="39"/>
      <c r="Z810" s="39"/>
      <c r="AA810" s="39"/>
      <c r="AB810" s="39"/>
      <c r="AC810" s="39"/>
      <c r="AD810" s="39"/>
      <c r="AE810" s="39"/>
      <c r="AT810" s="18" t="s">
        <v>169</v>
      </c>
      <c r="AU810" s="18" t="s">
        <v>85</v>
      </c>
    </row>
    <row r="811" s="13" customFormat="1">
      <c r="A811" s="13"/>
      <c r="B811" s="248"/>
      <c r="C811" s="249"/>
      <c r="D811" s="243" t="s">
        <v>178</v>
      </c>
      <c r="E811" s="250" t="s">
        <v>1</v>
      </c>
      <c r="F811" s="251" t="s">
        <v>1042</v>
      </c>
      <c r="G811" s="249"/>
      <c r="H811" s="252">
        <v>8</v>
      </c>
      <c r="I811" s="253"/>
      <c r="J811" s="249"/>
      <c r="K811" s="249"/>
      <c r="L811" s="254"/>
      <c r="M811" s="255"/>
      <c r="N811" s="256"/>
      <c r="O811" s="256"/>
      <c r="P811" s="256"/>
      <c r="Q811" s="256"/>
      <c r="R811" s="256"/>
      <c r="S811" s="256"/>
      <c r="T811" s="257"/>
      <c r="U811" s="13"/>
      <c r="V811" s="13"/>
      <c r="W811" s="13"/>
      <c r="X811" s="13"/>
      <c r="Y811" s="13"/>
      <c r="Z811" s="13"/>
      <c r="AA811" s="13"/>
      <c r="AB811" s="13"/>
      <c r="AC811" s="13"/>
      <c r="AD811" s="13"/>
      <c r="AE811" s="13"/>
      <c r="AT811" s="258" t="s">
        <v>178</v>
      </c>
      <c r="AU811" s="258" t="s">
        <v>85</v>
      </c>
      <c r="AV811" s="13" t="s">
        <v>85</v>
      </c>
      <c r="AW811" s="13" t="s">
        <v>32</v>
      </c>
      <c r="AX811" s="13" t="s">
        <v>83</v>
      </c>
      <c r="AY811" s="258" t="s">
        <v>161</v>
      </c>
    </row>
    <row r="812" s="2" customFormat="1" ht="24.15" customHeight="1">
      <c r="A812" s="39"/>
      <c r="B812" s="40"/>
      <c r="C812" s="229" t="s">
        <v>1142</v>
      </c>
      <c r="D812" s="229" t="s">
        <v>163</v>
      </c>
      <c r="E812" s="230" t="s">
        <v>1143</v>
      </c>
      <c r="F812" s="231" t="s">
        <v>1144</v>
      </c>
      <c r="G812" s="232" t="s">
        <v>166</v>
      </c>
      <c r="H812" s="233">
        <v>32.079999999999998</v>
      </c>
      <c r="I812" s="234"/>
      <c r="J812" s="235">
        <f>ROUND(I812*H812,2)</f>
        <v>0</v>
      </c>
      <c r="K812" s="236"/>
      <c r="L812" s="45"/>
      <c r="M812" s="237" t="s">
        <v>1</v>
      </c>
      <c r="N812" s="238" t="s">
        <v>43</v>
      </c>
      <c r="O812" s="93"/>
      <c r="P812" s="239">
        <f>O812*H812</f>
        <v>0</v>
      </c>
      <c r="Q812" s="239">
        <v>1.0000000000000001E-05</v>
      </c>
      <c r="R812" s="239">
        <f>Q812*H812</f>
        <v>0.00032079999999999999</v>
      </c>
      <c r="S812" s="239">
        <v>0</v>
      </c>
      <c r="T812" s="240">
        <f>S812*H812</f>
        <v>0</v>
      </c>
      <c r="U812" s="39"/>
      <c r="V812" s="39"/>
      <c r="W812" s="39"/>
      <c r="X812" s="39"/>
      <c r="Y812" s="39"/>
      <c r="Z812" s="39"/>
      <c r="AA812" s="39"/>
      <c r="AB812" s="39"/>
      <c r="AC812" s="39"/>
      <c r="AD812" s="39"/>
      <c r="AE812" s="39"/>
      <c r="AR812" s="241" t="s">
        <v>248</v>
      </c>
      <c r="AT812" s="241" t="s">
        <v>163</v>
      </c>
      <c r="AU812" s="241" t="s">
        <v>85</v>
      </c>
      <c r="AY812" s="18" t="s">
        <v>161</v>
      </c>
      <c r="BE812" s="242">
        <f>IF(N812="základní",J812,0)</f>
        <v>0</v>
      </c>
      <c r="BF812" s="242">
        <f>IF(N812="snížená",J812,0)</f>
        <v>0</v>
      </c>
      <c r="BG812" s="242">
        <f>IF(N812="zákl. přenesená",J812,0)</f>
        <v>0</v>
      </c>
      <c r="BH812" s="242">
        <f>IF(N812="sníž. přenesená",J812,0)</f>
        <v>0</v>
      </c>
      <c r="BI812" s="242">
        <f>IF(N812="nulová",J812,0)</f>
        <v>0</v>
      </c>
      <c r="BJ812" s="18" t="s">
        <v>167</v>
      </c>
      <c r="BK812" s="242">
        <f>ROUND(I812*H812,2)</f>
        <v>0</v>
      </c>
      <c r="BL812" s="18" t="s">
        <v>248</v>
      </c>
      <c r="BM812" s="241" t="s">
        <v>1145</v>
      </c>
    </row>
    <row r="813" s="2" customFormat="1">
      <c r="A813" s="39"/>
      <c r="B813" s="40"/>
      <c r="C813" s="41"/>
      <c r="D813" s="243" t="s">
        <v>169</v>
      </c>
      <c r="E813" s="41"/>
      <c r="F813" s="244" t="s">
        <v>1144</v>
      </c>
      <c r="G813" s="41"/>
      <c r="H813" s="41"/>
      <c r="I813" s="245"/>
      <c r="J813" s="41"/>
      <c r="K813" s="41"/>
      <c r="L813" s="45"/>
      <c r="M813" s="246"/>
      <c r="N813" s="247"/>
      <c r="O813" s="93"/>
      <c r="P813" s="93"/>
      <c r="Q813" s="93"/>
      <c r="R813" s="93"/>
      <c r="S813" s="93"/>
      <c r="T813" s="94"/>
      <c r="U813" s="39"/>
      <c r="V813" s="39"/>
      <c r="W813" s="39"/>
      <c r="X813" s="39"/>
      <c r="Y813" s="39"/>
      <c r="Z813" s="39"/>
      <c r="AA813" s="39"/>
      <c r="AB813" s="39"/>
      <c r="AC813" s="39"/>
      <c r="AD813" s="39"/>
      <c r="AE813" s="39"/>
      <c r="AT813" s="18" t="s">
        <v>169</v>
      </c>
      <c r="AU813" s="18" t="s">
        <v>85</v>
      </c>
    </row>
    <row r="814" s="13" customFormat="1">
      <c r="A814" s="13"/>
      <c r="B814" s="248"/>
      <c r="C814" s="249"/>
      <c r="D814" s="243" t="s">
        <v>178</v>
      </c>
      <c r="E814" s="250" t="s">
        <v>1</v>
      </c>
      <c r="F814" s="251" t="s">
        <v>1047</v>
      </c>
      <c r="G814" s="249"/>
      <c r="H814" s="252">
        <v>32.079999999999998</v>
      </c>
      <c r="I814" s="253"/>
      <c r="J814" s="249"/>
      <c r="K814" s="249"/>
      <c r="L814" s="254"/>
      <c r="M814" s="255"/>
      <c r="N814" s="256"/>
      <c r="O814" s="256"/>
      <c r="P814" s="256"/>
      <c r="Q814" s="256"/>
      <c r="R814" s="256"/>
      <c r="S814" s="256"/>
      <c r="T814" s="257"/>
      <c r="U814" s="13"/>
      <c r="V814" s="13"/>
      <c r="W814" s="13"/>
      <c r="X814" s="13"/>
      <c r="Y814" s="13"/>
      <c r="Z814" s="13"/>
      <c r="AA814" s="13"/>
      <c r="AB814" s="13"/>
      <c r="AC814" s="13"/>
      <c r="AD814" s="13"/>
      <c r="AE814" s="13"/>
      <c r="AT814" s="258" t="s">
        <v>178</v>
      </c>
      <c r="AU814" s="258" t="s">
        <v>85</v>
      </c>
      <c r="AV814" s="13" t="s">
        <v>85</v>
      </c>
      <c r="AW814" s="13" t="s">
        <v>32</v>
      </c>
      <c r="AX814" s="13" t="s">
        <v>83</v>
      </c>
      <c r="AY814" s="258" t="s">
        <v>161</v>
      </c>
    </row>
    <row r="815" s="2" customFormat="1" ht="33" customHeight="1">
      <c r="A815" s="39"/>
      <c r="B815" s="40"/>
      <c r="C815" s="229" t="s">
        <v>1146</v>
      </c>
      <c r="D815" s="229" t="s">
        <v>163</v>
      </c>
      <c r="E815" s="230" t="s">
        <v>1147</v>
      </c>
      <c r="F815" s="231" t="s">
        <v>1148</v>
      </c>
      <c r="G815" s="232" t="s">
        <v>260</v>
      </c>
      <c r="H815" s="233">
        <v>214.61600000000001</v>
      </c>
      <c r="I815" s="234"/>
      <c r="J815" s="235">
        <f>ROUND(I815*H815,2)</f>
        <v>0</v>
      </c>
      <c r="K815" s="236"/>
      <c r="L815" s="45"/>
      <c r="M815" s="237" t="s">
        <v>1</v>
      </c>
      <c r="N815" s="238" t="s">
        <v>43</v>
      </c>
      <c r="O815" s="93"/>
      <c r="P815" s="239">
        <f>O815*H815</f>
        <v>0</v>
      </c>
      <c r="Q815" s="239">
        <v>4.0000000000000003E-05</v>
      </c>
      <c r="R815" s="239">
        <f>Q815*H815</f>
        <v>0.008584640000000001</v>
      </c>
      <c r="S815" s="239">
        <v>0</v>
      </c>
      <c r="T815" s="240">
        <f>S815*H815</f>
        <v>0</v>
      </c>
      <c r="U815" s="39"/>
      <c r="V815" s="39"/>
      <c r="W815" s="39"/>
      <c r="X815" s="39"/>
      <c r="Y815" s="39"/>
      <c r="Z815" s="39"/>
      <c r="AA815" s="39"/>
      <c r="AB815" s="39"/>
      <c r="AC815" s="39"/>
      <c r="AD815" s="39"/>
      <c r="AE815" s="39"/>
      <c r="AR815" s="241" t="s">
        <v>248</v>
      </c>
      <c r="AT815" s="241" t="s">
        <v>163</v>
      </c>
      <c r="AU815" s="241" t="s">
        <v>85</v>
      </c>
      <c r="AY815" s="18" t="s">
        <v>161</v>
      </c>
      <c r="BE815" s="242">
        <f>IF(N815="základní",J815,0)</f>
        <v>0</v>
      </c>
      <c r="BF815" s="242">
        <f>IF(N815="snížená",J815,0)</f>
        <v>0</v>
      </c>
      <c r="BG815" s="242">
        <f>IF(N815="zákl. přenesená",J815,0)</f>
        <v>0</v>
      </c>
      <c r="BH815" s="242">
        <f>IF(N815="sníž. přenesená",J815,0)</f>
        <v>0</v>
      </c>
      <c r="BI815" s="242">
        <f>IF(N815="nulová",J815,0)</f>
        <v>0</v>
      </c>
      <c r="BJ815" s="18" t="s">
        <v>167</v>
      </c>
      <c r="BK815" s="242">
        <f>ROUND(I815*H815,2)</f>
        <v>0</v>
      </c>
      <c r="BL815" s="18" t="s">
        <v>248</v>
      </c>
      <c r="BM815" s="241" t="s">
        <v>1149</v>
      </c>
    </row>
    <row r="816" s="2" customFormat="1">
      <c r="A816" s="39"/>
      <c r="B816" s="40"/>
      <c r="C816" s="41"/>
      <c r="D816" s="243" t="s">
        <v>169</v>
      </c>
      <c r="E816" s="41"/>
      <c r="F816" s="244" t="s">
        <v>1148</v>
      </c>
      <c r="G816" s="41"/>
      <c r="H816" s="41"/>
      <c r="I816" s="245"/>
      <c r="J816" s="41"/>
      <c r="K816" s="41"/>
      <c r="L816" s="45"/>
      <c r="M816" s="246"/>
      <c r="N816" s="247"/>
      <c r="O816" s="93"/>
      <c r="P816" s="93"/>
      <c r="Q816" s="93"/>
      <c r="R816" s="93"/>
      <c r="S816" s="93"/>
      <c r="T816" s="94"/>
      <c r="U816" s="39"/>
      <c r="V816" s="39"/>
      <c r="W816" s="39"/>
      <c r="X816" s="39"/>
      <c r="Y816" s="39"/>
      <c r="Z816" s="39"/>
      <c r="AA816" s="39"/>
      <c r="AB816" s="39"/>
      <c r="AC816" s="39"/>
      <c r="AD816" s="39"/>
      <c r="AE816" s="39"/>
      <c r="AT816" s="18" t="s">
        <v>169</v>
      </c>
      <c r="AU816" s="18" t="s">
        <v>85</v>
      </c>
    </row>
    <row r="817" s="13" customFormat="1">
      <c r="A817" s="13"/>
      <c r="B817" s="248"/>
      <c r="C817" s="249"/>
      <c r="D817" s="243" t="s">
        <v>178</v>
      </c>
      <c r="E817" s="250" t="s">
        <v>1</v>
      </c>
      <c r="F817" s="251" t="s">
        <v>1150</v>
      </c>
      <c r="G817" s="249"/>
      <c r="H817" s="252">
        <v>214.61600000000001</v>
      </c>
      <c r="I817" s="253"/>
      <c r="J817" s="249"/>
      <c r="K817" s="249"/>
      <c r="L817" s="254"/>
      <c r="M817" s="255"/>
      <c r="N817" s="256"/>
      <c r="O817" s="256"/>
      <c r="P817" s="256"/>
      <c r="Q817" s="256"/>
      <c r="R817" s="256"/>
      <c r="S817" s="256"/>
      <c r="T817" s="257"/>
      <c r="U817" s="13"/>
      <c r="V817" s="13"/>
      <c r="W817" s="13"/>
      <c r="X817" s="13"/>
      <c r="Y817" s="13"/>
      <c r="Z817" s="13"/>
      <c r="AA817" s="13"/>
      <c r="AB817" s="13"/>
      <c r="AC817" s="13"/>
      <c r="AD817" s="13"/>
      <c r="AE817" s="13"/>
      <c r="AT817" s="258" t="s">
        <v>178</v>
      </c>
      <c r="AU817" s="258" t="s">
        <v>85</v>
      </c>
      <c r="AV817" s="13" t="s">
        <v>85</v>
      </c>
      <c r="AW817" s="13" t="s">
        <v>32</v>
      </c>
      <c r="AX817" s="13" t="s">
        <v>83</v>
      </c>
      <c r="AY817" s="258" t="s">
        <v>161</v>
      </c>
    </row>
    <row r="818" s="2" customFormat="1" ht="24.15" customHeight="1">
      <c r="A818" s="39"/>
      <c r="B818" s="40"/>
      <c r="C818" s="229" t="s">
        <v>1151</v>
      </c>
      <c r="D818" s="229" t="s">
        <v>163</v>
      </c>
      <c r="E818" s="230" t="s">
        <v>1152</v>
      </c>
      <c r="F818" s="231" t="s">
        <v>1153</v>
      </c>
      <c r="G818" s="232" t="s">
        <v>260</v>
      </c>
      <c r="H818" s="233">
        <v>212.78899999999999</v>
      </c>
      <c r="I818" s="234"/>
      <c r="J818" s="235">
        <f>ROUND(I818*H818,2)</f>
        <v>0</v>
      </c>
      <c r="K818" s="236"/>
      <c r="L818" s="45"/>
      <c r="M818" s="237" t="s">
        <v>1</v>
      </c>
      <c r="N818" s="238" t="s">
        <v>43</v>
      </c>
      <c r="O818" s="93"/>
      <c r="P818" s="239">
        <f>O818*H818</f>
        <v>0</v>
      </c>
      <c r="Q818" s="239">
        <v>0</v>
      </c>
      <c r="R818" s="239">
        <f>Q818*H818</f>
        <v>0</v>
      </c>
      <c r="S818" s="239">
        <v>0.066400000000000001</v>
      </c>
      <c r="T818" s="240">
        <f>S818*H818</f>
        <v>14.1291896</v>
      </c>
      <c r="U818" s="39"/>
      <c r="V818" s="39"/>
      <c r="W818" s="39"/>
      <c r="X818" s="39"/>
      <c r="Y818" s="39"/>
      <c r="Z818" s="39"/>
      <c r="AA818" s="39"/>
      <c r="AB818" s="39"/>
      <c r="AC818" s="39"/>
      <c r="AD818" s="39"/>
      <c r="AE818" s="39"/>
      <c r="AR818" s="241" t="s">
        <v>248</v>
      </c>
      <c r="AT818" s="241" t="s">
        <v>163</v>
      </c>
      <c r="AU818" s="241" t="s">
        <v>85</v>
      </c>
      <c r="AY818" s="18" t="s">
        <v>161</v>
      </c>
      <c r="BE818" s="242">
        <f>IF(N818="základní",J818,0)</f>
        <v>0</v>
      </c>
      <c r="BF818" s="242">
        <f>IF(N818="snížená",J818,0)</f>
        <v>0</v>
      </c>
      <c r="BG818" s="242">
        <f>IF(N818="zákl. přenesená",J818,0)</f>
        <v>0</v>
      </c>
      <c r="BH818" s="242">
        <f>IF(N818="sníž. přenesená",J818,0)</f>
        <v>0</v>
      </c>
      <c r="BI818" s="242">
        <f>IF(N818="nulová",J818,0)</f>
        <v>0</v>
      </c>
      <c r="BJ818" s="18" t="s">
        <v>167</v>
      </c>
      <c r="BK818" s="242">
        <f>ROUND(I818*H818,2)</f>
        <v>0</v>
      </c>
      <c r="BL818" s="18" t="s">
        <v>248</v>
      </c>
      <c r="BM818" s="241" t="s">
        <v>1154</v>
      </c>
    </row>
    <row r="819" s="2" customFormat="1">
      <c r="A819" s="39"/>
      <c r="B819" s="40"/>
      <c r="C819" s="41"/>
      <c r="D819" s="243" t="s">
        <v>169</v>
      </c>
      <c r="E819" s="41"/>
      <c r="F819" s="244" t="s">
        <v>1153</v>
      </c>
      <c r="G819" s="41"/>
      <c r="H819" s="41"/>
      <c r="I819" s="245"/>
      <c r="J819" s="41"/>
      <c r="K819" s="41"/>
      <c r="L819" s="45"/>
      <c r="M819" s="246"/>
      <c r="N819" s="247"/>
      <c r="O819" s="93"/>
      <c r="P819" s="93"/>
      <c r="Q819" s="93"/>
      <c r="R819" s="93"/>
      <c r="S819" s="93"/>
      <c r="T819" s="94"/>
      <c r="U819" s="39"/>
      <c r="V819" s="39"/>
      <c r="W819" s="39"/>
      <c r="X819" s="39"/>
      <c r="Y819" s="39"/>
      <c r="Z819" s="39"/>
      <c r="AA819" s="39"/>
      <c r="AB819" s="39"/>
      <c r="AC819" s="39"/>
      <c r="AD819" s="39"/>
      <c r="AE819" s="39"/>
      <c r="AT819" s="18" t="s">
        <v>169</v>
      </c>
      <c r="AU819" s="18" t="s">
        <v>85</v>
      </c>
    </row>
    <row r="820" s="13" customFormat="1">
      <c r="A820" s="13"/>
      <c r="B820" s="248"/>
      <c r="C820" s="249"/>
      <c r="D820" s="243" t="s">
        <v>178</v>
      </c>
      <c r="E820" s="250" t="s">
        <v>1</v>
      </c>
      <c r="F820" s="251" t="s">
        <v>938</v>
      </c>
      <c r="G820" s="249"/>
      <c r="H820" s="252">
        <v>103.116</v>
      </c>
      <c r="I820" s="253"/>
      <c r="J820" s="249"/>
      <c r="K820" s="249"/>
      <c r="L820" s="254"/>
      <c r="M820" s="255"/>
      <c r="N820" s="256"/>
      <c r="O820" s="256"/>
      <c r="P820" s="256"/>
      <c r="Q820" s="256"/>
      <c r="R820" s="256"/>
      <c r="S820" s="256"/>
      <c r="T820" s="257"/>
      <c r="U820" s="13"/>
      <c r="V820" s="13"/>
      <c r="W820" s="13"/>
      <c r="X820" s="13"/>
      <c r="Y820" s="13"/>
      <c r="Z820" s="13"/>
      <c r="AA820" s="13"/>
      <c r="AB820" s="13"/>
      <c r="AC820" s="13"/>
      <c r="AD820" s="13"/>
      <c r="AE820" s="13"/>
      <c r="AT820" s="258" t="s">
        <v>178</v>
      </c>
      <c r="AU820" s="258" t="s">
        <v>85</v>
      </c>
      <c r="AV820" s="13" t="s">
        <v>85</v>
      </c>
      <c r="AW820" s="13" t="s">
        <v>32</v>
      </c>
      <c r="AX820" s="13" t="s">
        <v>76</v>
      </c>
      <c r="AY820" s="258" t="s">
        <v>161</v>
      </c>
    </row>
    <row r="821" s="13" customFormat="1">
      <c r="A821" s="13"/>
      <c r="B821" s="248"/>
      <c r="C821" s="249"/>
      <c r="D821" s="243" t="s">
        <v>178</v>
      </c>
      <c r="E821" s="250" t="s">
        <v>1</v>
      </c>
      <c r="F821" s="251" t="s">
        <v>939</v>
      </c>
      <c r="G821" s="249"/>
      <c r="H821" s="252">
        <v>46.826999999999998</v>
      </c>
      <c r="I821" s="253"/>
      <c r="J821" s="249"/>
      <c r="K821" s="249"/>
      <c r="L821" s="254"/>
      <c r="M821" s="255"/>
      <c r="N821" s="256"/>
      <c r="O821" s="256"/>
      <c r="P821" s="256"/>
      <c r="Q821" s="256"/>
      <c r="R821" s="256"/>
      <c r="S821" s="256"/>
      <c r="T821" s="257"/>
      <c r="U821" s="13"/>
      <c r="V821" s="13"/>
      <c r="W821" s="13"/>
      <c r="X821" s="13"/>
      <c r="Y821" s="13"/>
      <c r="Z821" s="13"/>
      <c r="AA821" s="13"/>
      <c r="AB821" s="13"/>
      <c r="AC821" s="13"/>
      <c r="AD821" s="13"/>
      <c r="AE821" s="13"/>
      <c r="AT821" s="258" t="s">
        <v>178</v>
      </c>
      <c r="AU821" s="258" t="s">
        <v>85</v>
      </c>
      <c r="AV821" s="13" t="s">
        <v>85</v>
      </c>
      <c r="AW821" s="13" t="s">
        <v>32</v>
      </c>
      <c r="AX821" s="13" t="s">
        <v>76</v>
      </c>
      <c r="AY821" s="258" t="s">
        <v>161</v>
      </c>
    </row>
    <row r="822" s="13" customFormat="1">
      <c r="A822" s="13"/>
      <c r="B822" s="248"/>
      <c r="C822" s="249"/>
      <c r="D822" s="243" t="s">
        <v>178</v>
      </c>
      <c r="E822" s="250" t="s">
        <v>1</v>
      </c>
      <c r="F822" s="251" t="s">
        <v>964</v>
      </c>
      <c r="G822" s="249"/>
      <c r="H822" s="252">
        <v>62.845999999999997</v>
      </c>
      <c r="I822" s="253"/>
      <c r="J822" s="249"/>
      <c r="K822" s="249"/>
      <c r="L822" s="254"/>
      <c r="M822" s="255"/>
      <c r="N822" s="256"/>
      <c r="O822" s="256"/>
      <c r="P822" s="256"/>
      <c r="Q822" s="256"/>
      <c r="R822" s="256"/>
      <c r="S822" s="256"/>
      <c r="T822" s="257"/>
      <c r="U822" s="13"/>
      <c r="V822" s="13"/>
      <c r="W822" s="13"/>
      <c r="X822" s="13"/>
      <c r="Y822" s="13"/>
      <c r="Z822" s="13"/>
      <c r="AA822" s="13"/>
      <c r="AB822" s="13"/>
      <c r="AC822" s="13"/>
      <c r="AD822" s="13"/>
      <c r="AE822" s="13"/>
      <c r="AT822" s="258" t="s">
        <v>178</v>
      </c>
      <c r="AU822" s="258" t="s">
        <v>85</v>
      </c>
      <c r="AV822" s="13" t="s">
        <v>85</v>
      </c>
      <c r="AW822" s="13" t="s">
        <v>32</v>
      </c>
      <c r="AX822" s="13" t="s">
        <v>76</v>
      </c>
      <c r="AY822" s="258" t="s">
        <v>161</v>
      </c>
    </row>
    <row r="823" s="15" customFormat="1">
      <c r="A823" s="15"/>
      <c r="B823" s="270"/>
      <c r="C823" s="271"/>
      <c r="D823" s="243" t="s">
        <v>178</v>
      </c>
      <c r="E823" s="272" t="s">
        <v>1</v>
      </c>
      <c r="F823" s="273" t="s">
        <v>183</v>
      </c>
      <c r="G823" s="271"/>
      <c r="H823" s="274">
        <v>212.78899999999999</v>
      </c>
      <c r="I823" s="275"/>
      <c r="J823" s="271"/>
      <c r="K823" s="271"/>
      <c r="L823" s="276"/>
      <c r="M823" s="277"/>
      <c r="N823" s="278"/>
      <c r="O823" s="278"/>
      <c r="P823" s="278"/>
      <c r="Q823" s="278"/>
      <c r="R823" s="278"/>
      <c r="S823" s="278"/>
      <c r="T823" s="279"/>
      <c r="U823" s="15"/>
      <c r="V823" s="15"/>
      <c r="W823" s="15"/>
      <c r="X823" s="15"/>
      <c r="Y823" s="15"/>
      <c r="Z823" s="15"/>
      <c r="AA823" s="15"/>
      <c r="AB823" s="15"/>
      <c r="AC823" s="15"/>
      <c r="AD823" s="15"/>
      <c r="AE823" s="15"/>
      <c r="AT823" s="280" t="s">
        <v>178</v>
      </c>
      <c r="AU823" s="280" t="s">
        <v>85</v>
      </c>
      <c r="AV823" s="15" t="s">
        <v>167</v>
      </c>
      <c r="AW823" s="15" t="s">
        <v>32</v>
      </c>
      <c r="AX823" s="15" t="s">
        <v>83</v>
      </c>
      <c r="AY823" s="280" t="s">
        <v>161</v>
      </c>
    </row>
    <row r="824" s="2" customFormat="1" ht="24.15" customHeight="1">
      <c r="A824" s="39"/>
      <c r="B824" s="40"/>
      <c r="C824" s="229" t="s">
        <v>1155</v>
      </c>
      <c r="D824" s="229" t="s">
        <v>163</v>
      </c>
      <c r="E824" s="230" t="s">
        <v>1156</v>
      </c>
      <c r="F824" s="231" t="s">
        <v>1157</v>
      </c>
      <c r="G824" s="232" t="s">
        <v>260</v>
      </c>
      <c r="H824" s="233">
        <v>212.78899999999999</v>
      </c>
      <c r="I824" s="234"/>
      <c r="J824" s="235">
        <f>ROUND(I824*H824,2)</f>
        <v>0</v>
      </c>
      <c r="K824" s="236"/>
      <c r="L824" s="45"/>
      <c r="M824" s="237" t="s">
        <v>1</v>
      </c>
      <c r="N824" s="238" t="s">
        <v>43</v>
      </c>
      <c r="O824" s="93"/>
      <c r="P824" s="239">
        <f>O824*H824</f>
        <v>0</v>
      </c>
      <c r="Q824" s="239">
        <v>0</v>
      </c>
      <c r="R824" s="239">
        <f>Q824*H824</f>
        <v>0</v>
      </c>
      <c r="S824" s="239">
        <v>0</v>
      </c>
      <c r="T824" s="240">
        <f>S824*H824</f>
        <v>0</v>
      </c>
      <c r="U824" s="39"/>
      <c r="V824" s="39"/>
      <c r="W824" s="39"/>
      <c r="X824" s="39"/>
      <c r="Y824" s="39"/>
      <c r="Z824" s="39"/>
      <c r="AA824" s="39"/>
      <c r="AB824" s="39"/>
      <c r="AC824" s="39"/>
      <c r="AD824" s="39"/>
      <c r="AE824" s="39"/>
      <c r="AR824" s="241" t="s">
        <v>248</v>
      </c>
      <c r="AT824" s="241" t="s">
        <v>163</v>
      </c>
      <c r="AU824" s="241" t="s">
        <v>85</v>
      </c>
      <c r="AY824" s="18" t="s">
        <v>161</v>
      </c>
      <c r="BE824" s="242">
        <f>IF(N824="základní",J824,0)</f>
        <v>0</v>
      </c>
      <c r="BF824" s="242">
        <f>IF(N824="snížená",J824,0)</f>
        <v>0</v>
      </c>
      <c r="BG824" s="242">
        <f>IF(N824="zákl. přenesená",J824,0)</f>
        <v>0</v>
      </c>
      <c r="BH824" s="242">
        <f>IF(N824="sníž. přenesená",J824,0)</f>
        <v>0</v>
      </c>
      <c r="BI824" s="242">
        <f>IF(N824="nulová",J824,0)</f>
        <v>0</v>
      </c>
      <c r="BJ824" s="18" t="s">
        <v>167</v>
      </c>
      <c r="BK824" s="242">
        <f>ROUND(I824*H824,2)</f>
        <v>0</v>
      </c>
      <c r="BL824" s="18" t="s">
        <v>248</v>
      </c>
      <c r="BM824" s="241" t="s">
        <v>1158</v>
      </c>
    </row>
    <row r="825" s="2" customFormat="1">
      <c r="A825" s="39"/>
      <c r="B825" s="40"/>
      <c r="C825" s="41"/>
      <c r="D825" s="243" t="s">
        <v>169</v>
      </c>
      <c r="E825" s="41"/>
      <c r="F825" s="244" t="s">
        <v>1157</v>
      </c>
      <c r="G825" s="41"/>
      <c r="H825" s="41"/>
      <c r="I825" s="245"/>
      <c r="J825" s="41"/>
      <c r="K825" s="41"/>
      <c r="L825" s="45"/>
      <c r="M825" s="246"/>
      <c r="N825" s="247"/>
      <c r="O825" s="93"/>
      <c r="P825" s="93"/>
      <c r="Q825" s="93"/>
      <c r="R825" s="93"/>
      <c r="S825" s="93"/>
      <c r="T825" s="94"/>
      <c r="U825" s="39"/>
      <c r="V825" s="39"/>
      <c r="W825" s="39"/>
      <c r="X825" s="39"/>
      <c r="Y825" s="39"/>
      <c r="Z825" s="39"/>
      <c r="AA825" s="39"/>
      <c r="AB825" s="39"/>
      <c r="AC825" s="39"/>
      <c r="AD825" s="39"/>
      <c r="AE825" s="39"/>
      <c r="AT825" s="18" t="s">
        <v>169</v>
      </c>
      <c r="AU825" s="18" t="s">
        <v>85</v>
      </c>
    </row>
    <row r="826" s="2" customFormat="1" ht="24.15" customHeight="1">
      <c r="A826" s="39"/>
      <c r="B826" s="40"/>
      <c r="C826" s="229" t="s">
        <v>1159</v>
      </c>
      <c r="D826" s="229" t="s">
        <v>163</v>
      </c>
      <c r="E826" s="230" t="s">
        <v>1160</v>
      </c>
      <c r="F826" s="231" t="s">
        <v>1161</v>
      </c>
      <c r="G826" s="232" t="s">
        <v>166</v>
      </c>
      <c r="H826" s="233">
        <v>24</v>
      </c>
      <c r="I826" s="234"/>
      <c r="J826" s="235">
        <f>ROUND(I826*H826,2)</f>
        <v>0</v>
      </c>
      <c r="K826" s="236"/>
      <c r="L826" s="45"/>
      <c r="M826" s="237" t="s">
        <v>1</v>
      </c>
      <c r="N826" s="238" t="s">
        <v>43</v>
      </c>
      <c r="O826" s="93"/>
      <c r="P826" s="239">
        <f>O826*H826</f>
        <v>0</v>
      </c>
      <c r="Q826" s="239">
        <v>0</v>
      </c>
      <c r="R826" s="239">
        <f>Q826*H826</f>
        <v>0</v>
      </c>
      <c r="S826" s="239">
        <v>0.018079999999999999</v>
      </c>
      <c r="T826" s="240">
        <f>S826*H826</f>
        <v>0.43391999999999997</v>
      </c>
      <c r="U826" s="39"/>
      <c r="V826" s="39"/>
      <c r="W826" s="39"/>
      <c r="X826" s="39"/>
      <c r="Y826" s="39"/>
      <c r="Z826" s="39"/>
      <c r="AA826" s="39"/>
      <c r="AB826" s="39"/>
      <c r="AC826" s="39"/>
      <c r="AD826" s="39"/>
      <c r="AE826" s="39"/>
      <c r="AR826" s="241" t="s">
        <v>248</v>
      </c>
      <c r="AT826" s="241" t="s">
        <v>163</v>
      </c>
      <c r="AU826" s="241" t="s">
        <v>85</v>
      </c>
      <c r="AY826" s="18" t="s">
        <v>161</v>
      </c>
      <c r="BE826" s="242">
        <f>IF(N826="základní",J826,0)</f>
        <v>0</v>
      </c>
      <c r="BF826" s="242">
        <f>IF(N826="snížená",J826,0)</f>
        <v>0</v>
      </c>
      <c r="BG826" s="242">
        <f>IF(N826="zákl. přenesená",J826,0)</f>
        <v>0</v>
      </c>
      <c r="BH826" s="242">
        <f>IF(N826="sníž. přenesená",J826,0)</f>
        <v>0</v>
      </c>
      <c r="BI826" s="242">
        <f>IF(N826="nulová",J826,0)</f>
        <v>0</v>
      </c>
      <c r="BJ826" s="18" t="s">
        <v>167</v>
      </c>
      <c r="BK826" s="242">
        <f>ROUND(I826*H826,2)</f>
        <v>0</v>
      </c>
      <c r="BL826" s="18" t="s">
        <v>248</v>
      </c>
      <c r="BM826" s="241" t="s">
        <v>1162</v>
      </c>
    </row>
    <row r="827" s="2" customFormat="1">
      <c r="A827" s="39"/>
      <c r="B827" s="40"/>
      <c r="C827" s="41"/>
      <c r="D827" s="243" t="s">
        <v>169</v>
      </c>
      <c r="E827" s="41"/>
      <c r="F827" s="244" t="s">
        <v>1161</v>
      </c>
      <c r="G827" s="41"/>
      <c r="H827" s="41"/>
      <c r="I827" s="245"/>
      <c r="J827" s="41"/>
      <c r="K827" s="41"/>
      <c r="L827" s="45"/>
      <c r="M827" s="246"/>
      <c r="N827" s="247"/>
      <c r="O827" s="93"/>
      <c r="P827" s="93"/>
      <c r="Q827" s="93"/>
      <c r="R827" s="93"/>
      <c r="S827" s="93"/>
      <c r="T827" s="94"/>
      <c r="U827" s="39"/>
      <c r="V827" s="39"/>
      <c r="W827" s="39"/>
      <c r="X827" s="39"/>
      <c r="Y827" s="39"/>
      <c r="Z827" s="39"/>
      <c r="AA827" s="39"/>
      <c r="AB827" s="39"/>
      <c r="AC827" s="39"/>
      <c r="AD827" s="39"/>
      <c r="AE827" s="39"/>
      <c r="AT827" s="18" t="s">
        <v>169</v>
      </c>
      <c r="AU827" s="18" t="s">
        <v>85</v>
      </c>
    </row>
    <row r="828" s="13" customFormat="1">
      <c r="A828" s="13"/>
      <c r="B828" s="248"/>
      <c r="C828" s="249"/>
      <c r="D828" s="243" t="s">
        <v>178</v>
      </c>
      <c r="E828" s="250" t="s">
        <v>1</v>
      </c>
      <c r="F828" s="251" t="s">
        <v>1163</v>
      </c>
      <c r="G828" s="249"/>
      <c r="H828" s="252">
        <v>24</v>
      </c>
      <c r="I828" s="253"/>
      <c r="J828" s="249"/>
      <c r="K828" s="249"/>
      <c r="L828" s="254"/>
      <c r="M828" s="255"/>
      <c r="N828" s="256"/>
      <c r="O828" s="256"/>
      <c r="P828" s="256"/>
      <c r="Q828" s="256"/>
      <c r="R828" s="256"/>
      <c r="S828" s="256"/>
      <c r="T828" s="257"/>
      <c r="U828" s="13"/>
      <c r="V828" s="13"/>
      <c r="W828" s="13"/>
      <c r="X828" s="13"/>
      <c r="Y828" s="13"/>
      <c r="Z828" s="13"/>
      <c r="AA828" s="13"/>
      <c r="AB828" s="13"/>
      <c r="AC828" s="13"/>
      <c r="AD828" s="13"/>
      <c r="AE828" s="13"/>
      <c r="AT828" s="258" t="s">
        <v>178</v>
      </c>
      <c r="AU828" s="258" t="s">
        <v>85</v>
      </c>
      <c r="AV828" s="13" t="s">
        <v>85</v>
      </c>
      <c r="AW828" s="13" t="s">
        <v>32</v>
      </c>
      <c r="AX828" s="13" t="s">
        <v>83</v>
      </c>
      <c r="AY828" s="258" t="s">
        <v>161</v>
      </c>
    </row>
    <row r="829" s="2" customFormat="1" ht="24.15" customHeight="1">
      <c r="A829" s="39"/>
      <c r="B829" s="40"/>
      <c r="C829" s="229" t="s">
        <v>1164</v>
      </c>
      <c r="D829" s="229" t="s">
        <v>163</v>
      </c>
      <c r="E829" s="230" t="s">
        <v>1165</v>
      </c>
      <c r="F829" s="231" t="s">
        <v>1166</v>
      </c>
      <c r="G829" s="232" t="s">
        <v>166</v>
      </c>
      <c r="H829" s="233">
        <v>24</v>
      </c>
      <c r="I829" s="234"/>
      <c r="J829" s="235">
        <f>ROUND(I829*H829,2)</f>
        <v>0</v>
      </c>
      <c r="K829" s="236"/>
      <c r="L829" s="45"/>
      <c r="M829" s="237" t="s">
        <v>1</v>
      </c>
      <c r="N829" s="238" t="s">
        <v>43</v>
      </c>
      <c r="O829" s="93"/>
      <c r="P829" s="239">
        <f>O829*H829</f>
        <v>0</v>
      </c>
      <c r="Q829" s="239">
        <v>0</v>
      </c>
      <c r="R829" s="239">
        <f>Q829*H829</f>
        <v>0</v>
      </c>
      <c r="S829" s="239">
        <v>0</v>
      </c>
      <c r="T829" s="240">
        <f>S829*H829</f>
        <v>0</v>
      </c>
      <c r="U829" s="39"/>
      <c r="V829" s="39"/>
      <c r="W829" s="39"/>
      <c r="X829" s="39"/>
      <c r="Y829" s="39"/>
      <c r="Z829" s="39"/>
      <c r="AA829" s="39"/>
      <c r="AB829" s="39"/>
      <c r="AC829" s="39"/>
      <c r="AD829" s="39"/>
      <c r="AE829" s="39"/>
      <c r="AR829" s="241" t="s">
        <v>248</v>
      </c>
      <c r="AT829" s="241" t="s">
        <v>163</v>
      </c>
      <c r="AU829" s="241" t="s">
        <v>85</v>
      </c>
      <c r="AY829" s="18" t="s">
        <v>161</v>
      </c>
      <c r="BE829" s="242">
        <f>IF(N829="základní",J829,0)</f>
        <v>0</v>
      </c>
      <c r="BF829" s="242">
        <f>IF(N829="snížená",J829,0)</f>
        <v>0</v>
      </c>
      <c r="BG829" s="242">
        <f>IF(N829="zákl. přenesená",J829,0)</f>
        <v>0</v>
      </c>
      <c r="BH829" s="242">
        <f>IF(N829="sníž. přenesená",J829,0)</f>
        <v>0</v>
      </c>
      <c r="BI829" s="242">
        <f>IF(N829="nulová",J829,0)</f>
        <v>0</v>
      </c>
      <c r="BJ829" s="18" t="s">
        <v>167</v>
      </c>
      <c r="BK829" s="242">
        <f>ROUND(I829*H829,2)</f>
        <v>0</v>
      </c>
      <c r="BL829" s="18" t="s">
        <v>248</v>
      </c>
      <c r="BM829" s="241" t="s">
        <v>1167</v>
      </c>
    </row>
    <row r="830" s="2" customFormat="1">
      <c r="A830" s="39"/>
      <c r="B830" s="40"/>
      <c r="C830" s="41"/>
      <c r="D830" s="243" t="s">
        <v>169</v>
      </c>
      <c r="E830" s="41"/>
      <c r="F830" s="244" t="s">
        <v>1166</v>
      </c>
      <c r="G830" s="41"/>
      <c r="H830" s="41"/>
      <c r="I830" s="245"/>
      <c r="J830" s="41"/>
      <c r="K830" s="41"/>
      <c r="L830" s="45"/>
      <c r="M830" s="246"/>
      <c r="N830" s="247"/>
      <c r="O830" s="93"/>
      <c r="P830" s="93"/>
      <c r="Q830" s="93"/>
      <c r="R830" s="93"/>
      <c r="S830" s="93"/>
      <c r="T830" s="94"/>
      <c r="U830" s="39"/>
      <c r="V830" s="39"/>
      <c r="W830" s="39"/>
      <c r="X830" s="39"/>
      <c r="Y830" s="39"/>
      <c r="Z830" s="39"/>
      <c r="AA830" s="39"/>
      <c r="AB830" s="39"/>
      <c r="AC830" s="39"/>
      <c r="AD830" s="39"/>
      <c r="AE830" s="39"/>
      <c r="AT830" s="18" t="s">
        <v>169</v>
      </c>
      <c r="AU830" s="18" t="s">
        <v>85</v>
      </c>
    </row>
    <row r="831" s="2" customFormat="1" ht="24.15" customHeight="1">
      <c r="A831" s="39"/>
      <c r="B831" s="40"/>
      <c r="C831" s="229" t="s">
        <v>1168</v>
      </c>
      <c r="D831" s="229" t="s">
        <v>163</v>
      </c>
      <c r="E831" s="230" t="s">
        <v>1169</v>
      </c>
      <c r="F831" s="231" t="s">
        <v>1170</v>
      </c>
      <c r="G831" s="232" t="s">
        <v>266</v>
      </c>
      <c r="H831" s="233">
        <v>90.299999999999997</v>
      </c>
      <c r="I831" s="234"/>
      <c r="J831" s="235">
        <f>ROUND(I831*H831,2)</f>
        <v>0</v>
      </c>
      <c r="K831" s="236"/>
      <c r="L831" s="45"/>
      <c r="M831" s="237" t="s">
        <v>1</v>
      </c>
      <c r="N831" s="238" t="s">
        <v>43</v>
      </c>
      <c r="O831" s="93"/>
      <c r="P831" s="239">
        <f>O831*H831</f>
        <v>0</v>
      </c>
      <c r="Q831" s="239">
        <v>0</v>
      </c>
      <c r="R831" s="239">
        <f>Q831*H831</f>
        <v>0</v>
      </c>
      <c r="S831" s="239">
        <v>0</v>
      </c>
      <c r="T831" s="240">
        <f>S831*H831</f>
        <v>0</v>
      </c>
      <c r="U831" s="39"/>
      <c r="V831" s="39"/>
      <c r="W831" s="39"/>
      <c r="X831" s="39"/>
      <c r="Y831" s="39"/>
      <c r="Z831" s="39"/>
      <c r="AA831" s="39"/>
      <c r="AB831" s="39"/>
      <c r="AC831" s="39"/>
      <c r="AD831" s="39"/>
      <c r="AE831" s="39"/>
      <c r="AR831" s="241" t="s">
        <v>248</v>
      </c>
      <c r="AT831" s="241" t="s">
        <v>163</v>
      </c>
      <c r="AU831" s="241" t="s">
        <v>85</v>
      </c>
      <c r="AY831" s="18" t="s">
        <v>161</v>
      </c>
      <c r="BE831" s="242">
        <f>IF(N831="základní",J831,0)</f>
        <v>0</v>
      </c>
      <c r="BF831" s="242">
        <f>IF(N831="snížená",J831,0)</f>
        <v>0</v>
      </c>
      <c r="BG831" s="242">
        <f>IF(N831="zákl. přenesená",J831,0)</f>
        <v>0</v>
      </c>
      <c r="BH831" s="242">
        <f>IF(N831="sníž. přenesená",J831,0)</f>
        <v>0</v>
      </c>
      <c r="BI831" s="242">
        <f>IF(N831="nulová",J831,0)</f>
        <v>0</v>
      </c>
      <c r="BJ831" s="18" t="s">
        <v>167</v>
      </c>
      <c r="BK831" s="242">
        <f>ROUND(I831*H831,2)</f>
        <v>0</v>
      </c>
      <c r="BL831" s="18" t="s">
        <v>248</v>
      </c>
      <c r="BM831" s="241" t="s">
        <v>1171</v>
      </c>
    </row>
    <row r="832" s="2" customFormat="1">
      <c r="A832" s="39"/>
      <c r="B832" s="40"/>
      <c r="C832" s="41"/>
      <c r="D832" s="243" t="s">
        <v>169</v>
      </c>
      <c r="E832" s="41"/>
      <c r="F832" s="244" t="s">
        <v>1170</v>
      </c>
      <c r="G832" s="41"/>
      <c r="H832" s="41"/>
      <c r="I832" s="245"/>
      <c r="J832" s="41"/>
      <c r="K832" s="41"/>
      <c r="L832" s="45"/>
      <c r="M832" s="246"/>
      <c r="N832" s="247"/>
      <c r="O832" s="93"/>
      <c r="P832" s="93"/>
      <c r="Q832" s="93"/>
      <c r="R832" s="93"/>
      <c r="S832" s="93"/>
      <c r="T832" s="94"/>
      <c r="U832" s="39"/>
      <c r="V832" s="39"/>
      <c r="W832" s="39"/>
      <c r="X832" s="39"/>
      <c r="Y832" s="39"/>
      <c r="Z832" s="39"/>
      <c r="AA832" s="39"/>
      <c r="AB832" s="39"/>
      <c r="AC832" s="39"/>
      <c r="AD832" s="39"/>
      <c r="AE832" s="39"/>
      <c r="AT832" s="18" t="s">
        <v>169</v>
      </c>
      <c r="AU832" s="18" t="s">
        <v>85</v>
      </c>
    </row>
    <row r="833" s="13" customFormat="1">
      <c r="A833" s="13"/>
      <c r="B833" s="248"/>
      <c r="C833" s="249"/>
      <c r="D833" s="243" t="s">
        <v>178</v>
      </c>
      <c r="E833" s="250" t="s">
        <v>1</v>
      </c>
      <c r="F833" s="251" t="s">
        <v>1172</v>
      </c>
      <c r="G833" s="249"/>
      <c r="H833" s="252">
        <v>90.299999999999997</v>
      </c>
      <c r="I833" s="253"/>
      <c r="J833" s="249"/>
      <c r="K833" s="249"/>
      <c r="L833" s="254"/>
      <c r="M833" s="255"/>
      <c r="N833" s="256"/>
      <c r="O833" s="256"/>
      <c r="P833" s="256"/>
      <c r="Q833" s="256"/>
      <c r="R833" s="256"/>
      <c r="S833" s="256"/>
      <c r="T833" s="257"/>
      <c r="U833" s="13"/>
      <c r="V833" s="13"/>
      <c r="W833" s="13"/>
      <c r="X833" s="13"/>
      <c r="Y833" s="13"/>
      <c r="Z833" s="13"/>
      <c r="AA833" s="13"/>
      <c r="AB833" s="13"/>
      <c r="AC833" s="13"/>
      <c r="AD833" s="13"/>
      <c r="AE833" s="13"/>
      <c r="AT833" s="258" t="s">
        <v>178</v>
      </c>
      <c r="AU833" s="258" t="s">
        <v>85</v>
      </c>
      <c r="AV833" s="13" t="s">
        <v>85</v>
      </c>
      <c r="AW833" s="13" t="s">
        <v>32</v>
      </c>
      <c r="AX833" s="13" t="s">
        <v>83</v>
      </c>
      <c r="AY833" s="258" t="s">
        <v>161</v>
      </c>
    </row>
    <row r="834" s="2" customFormat="1" ht="16.5" customHeight="1">
      <c r="A834" s="39"/>
      <c r="B834" s="40"/>
      <c r="C834" s="281" t="s">
        <v>1173</v>
      </c>
      <c r="D834" s="281" t="s">
        <v>227</v>
      </c>
      <c r="E834" s="282" t="s">
        <v>1174</v>
      </c>
      <c r="F834" s="283" t="s">
        <v>1175</v>
      </c>
      <c r="G834" s="284" t="s">
        <v>266</v>
      </c>
      <c r="H834" s="285">
        <v>93.009</v>
      </c>
      <c r="I834" s="286"/>
      <c r="J834" s="287">
        <f>ROUND(I834*H834,2)</f>
        <v>0</v>
      </c>
      <c r="K834" s="288"/>
      <c r="L834" s="289"/>
      <c r="M834" s="290" t="s">
        <v>1</v>
      </c>
      <c r="N834" s="291" t="s">
        <v>43</v>
      </c>
      <c r="O834" s="93"/>
      <c r="P834" s="239">
        <f>O834*H834</f>
        <v>0</v>
      </c>
      <c r="Q834" s="239">
        <v>0.0022000000000000001</v>
      </c>
      <c r="R834" s="239">
        <f>Q834*H834</f>
        <v>0.20461980000000002</v>
      </c>
      <c r="S834" s="239">
        <v>0</v>
      </c>
      <c r="T834" s="240">
        <f>S834*H834</f>
        <v>0</v>
      </c>
      <c r="U834" s="39"/>
      <c r="V834" s="39"/>
      <c r="W834" s="39"/>
      <c r="X834" s="39"/>
      <c r="Y834" s="39"/>
      <c r="Z834" s="39"/>
      <c r="AA834" s="39"/>
      <c r="AB834" s="39"/>
      <c r="AC834" s="39"/>
      <c r="AD834" s="39"/>
      <c r="AE834" s="39"/>
      <c r="AR834" s="241" t="s">
        <v>328</v>
      </c>
      <c r="AT834" s="241" t="s">
        <v>227</v>
      </c>
      <c r="AU834" s="241" t="s">
        <v>85</v>
      </c>
      <c r="AY834" s="18" t="s">
        <v>161</v>
      </c>
      <c r="BE834" s="242">
        <f>IF(N834="základní",J834,0)</f>
        <v>0</v>
      </c>
      <c r="BF834" s="242">
        <f>IF(N834="snížená",J834,0)</f>
        <v>0</v>
      </c>
      <c r="BG834" s="242">
        <f>IF(N834="zákl. přenesená",J834,0)</f>
        <v>0</v>
      </c>
      <c r="BH834" s="242">
        <f>IF(N834="sníž. přenesená",J834,0)</f>
        <v>0</v>
      </c>
      <c r="BI834" s="242">
        <f>IF(N834="nulová",J834,0)</f>
        <v>0</v>
      </c>
      <c r="BJ834" s="18" t="s">
        <v>167</v>
      </c>
      <c r="BK834" s="242">
        <f>ROUND(I834*H834,2)</f>
        <v>0</v>
      </c>
      <c r="BL834" s="18" t="s">
        <v>248</v>
      </c>
      <c r="BM834" s="241" t="s">
        <v>1176</v>
      </c>
    </row>
    <row r="835" s="2" customFormat="1">
      <c r="A835" s="39"/>
      <c r="B835" s="40"/>
      <c r="C835" s="41"/>
      <c r="D835" s="243" t="s">
        <v>169</v>
      </c>
      <c r="E835" s="41"/>
      <c r="F835" s="244" t="s">
        <v>1175</v>
      </c>
      <c r="G835" s="41"/>
      <c r="H835" s="41"/>
      <c r="I835" s="245"/>
      <c r="J835" s="41"/>
      <c r="K835" s="41"/>
      <c r="L835" s="45"/>
      <c r="M835" s="246"/>
      <c r="N835" s="247"/>
      <c r="O835" s="93"/>
      <c r="P835" s="93"/>
      <c r="Q835" s="93"/>
      <c r="R835" s="93"/>
      <c r="S835" s="93"/>
      <c r="T835" s="94"/>
      <c r="U835" s="39"/>
      <c r="V835" s="39"/>
      <c r="W835" s="39"/>
      <c r="X835" s="39"/>
      <c r="Y835" s="39"/>
      <c r="Z835" s="39"/>
      <c r="AA835" s="39"/>
      <c r="AB835" s="39"/>
      <c r="AC835" s="39"/>
      <c r="AD835" s="39"/>
      <c r="AE835" s="39"/>
      <c r="AT835" s="18" t="s">
        <v>169</v>
      </c>
      <c r="AU835" s="18" t="s">
        <v>85</v>
      </c>
    </row>
    <row r="836" s="13" customFormat="1">
      <c r="A836" s="13"/>
      <c r="B836" s="248"/>
      <c r="C836" s="249"/>
      <c r="D836" s="243" t="s">
        <v>178</v>
      </c>
      <c r="E836" s="250" t="s">
        <v>1</v>
      </c>
      <c r="F836" s="251" t="s">
        <v>1177</v>
      </c>
      <c r="G836" s="249"/>
      <c r="H836" s="252">
        <v>93.009</v>
      </c>
      <c r="I836" s="253"/>
      <c r="J836" s="249"/>
      <c r="K836" s="249"/>
      <c r="L836" s="254"/>
      <c r="M836" s="255"/>
      <c r="N836" s="256"/>
      <c r="O836" s="256"/>
      <c r="P836" s="256"/>
      <c r="Q836" s="256"/>
      <c r="R836" s="256"/>
      <c r="S836" s="256"/>
      <c r="T836" s="257"/>
      <c r="U836" s="13"/>
      <c r="V836" s="13"/>
      <c r="W836" s="13"/>
      <c r="X836" s="13"/>
      <c r="Y836" s="13"/>
      <c r="Z836" s="13"/>
      <c r="AA836" s="13"/>
      <c r="AB836" s="13"/>
      <c r="AC836" s="13"/>
      <c r="AD836" s="13"/>
      <c r="AE836" s="13"/>
      <c r="AT836" s="258" t="s">
        <v>178</v>
      </c>
      <c r="AU836" s="258" t="s">
        <v>85</v>
      </c>
      <c r="AV836" s="13" t="s">
        <v>85</v>
      </c>
      <c r="AW836" s="13" t="s">
        <v>32</v>
      </c>
      <c r="AX836" s="13" t="s">
        <v>83</v>
      </c>
      <c r="AY836" s="258" t="s">
        <v>161</v>
      </c>
    </row>
    <row r="837" s="2" customFormat="1" ht="21.75" customHeight="1">
      <c r="A837" s="39"/>
      <c r="B837" s="40"/>
      <c r="C837" s="229" t="s">
        <v>1178</v>
      </c>
      <c r="D837" s="229" t="s">
        <v>163</v>
      </c>
      <c r="E837" s="230" t="s">
        <v>1179</v>
      </c>
      <c r="F837" s="231" t="s">
        <v>1180</v>
      </c>
      <c r="G837" s="232" t="s">
        <v>266</v>
      </c>
      <c r="H837" s="233">
        <v>1</v>
      </c>
      <c r="I837" s="234"/>
      <c r="J837" s="235">
        <f>ROUND(I837*H837,2)</f>
        <v>0</v>
      </c>
      <c r="K837" s="236"/>
      <c r="L837" s="45"/>
      <c r="M837" s="237" t="s">
        <v>1</v>
      </c>
      <c r="N837" s="238" t="s">
        <v>43</v>
      </c>
      <c r="O837" s="93"/>
      <c r="P837" s="239">
        <f>O837*H837</f>
        <v>0</v>
      </c>
      <c r="Q837" s="239">
        <v>0</v>
      </c>
      <c r="R837" s="239">
        <f>Q837*H837</f>
        <v>0</v>
      </c>
      <c r="S837" s="239">
        <v>0</v>
      </c>
      <c r="T837" s="240">
        <f>S837*H837</f>
        <v>0</v>
      </c>
      <c r="U837" s="39"/>
      <c r="V837" s="39"/>
      <c r="W837" s="39"/>
      <c r="X837" s="39"/>
      <c r="Y837" s="39"/>
      <c r="Z837" s="39"/>
      <c r="AA837" s="39"/>
      <c r="AB837" s="39"/>
      <c r="AC837" s="39"/>
      <c r="AD837" s="39"/>
      <c r="AE837" s="39"/>
      <c r="AR837" s="241" t="s">
        <v>248</v>
      </c>
      <c r="AT837" s="241" t="s">
        <v>163</v>
      </c>
      <c r="AU837" s="241" t="s">
        <v>85</v>
      </c>
      <c r="AY837" s="18" t="s">
        <v>161</v>
      </c>
      <c r="BE837" s="242">
        <f>IF(N837="základní",J837,0)</f>
        <v>0</v>
      </c>
      <c r="BF837" s="242">
        <f>IF(N837="snížená",J837,0)</f>
        <v>0</v>
      </c>
      <c r="BG837" s="242">
        <f>IF(N837="zákl. přenesená",J837,0)</f>
        <v>0</v>
      </c>
      <c r="BH837" s="242">
        <f>IF(N837="sníž. přenesená",J837,0)</f>
        <v>0</v>
      </c>
      <c r="BI837" s="242">
        <f>IF(N837="nulová",J837,0)</f>
        <v>0</v>
      </c>
      <c r="BJ837" s="18" t="s">
        <v>167</v>
      </c>
      <c r="BK837" s="242">
        <f>ROUND(I837*H837,2)</f>
        <v>0</v>
      </c>
      <c r="BL837" s="18" t="s">
        <v>248</v>
      </c>
      <c r="BM837" s="241" t="s">
        <v>1181</v>
      </c>
    </row>
    <row r="838" s="2" customFormat="1">
      <c r="A838" s="39"/>
      <c r="B838" s="40"/>
      <c r="C838" s="41"/>
      <c r="D838" s="243" t="s">
        <v>169</v>
      </c>
      <c r="E838" s="41"/>
      <c r="F838" s="244" t="s">
        <v>1180</v>
      </c>
      <c r="G838" s="41"/>
      <c r="H838" s="41"/>
      <c r="I838" s="245"/>
      <c r="J838" s="41"/>
      <c r="K838" s="41"/>
      <c r="L838" s="45"/>
      <c r="M838" s="246"/>
      <c r="N838" s="247"/>
      <c r="O838" s="93"/>
      <c r="P838" s="93"/>
      <c r="Q838" s="93"/>
      <c r="R838" s="93"/>
      <c r="S838" s="93"/>
      <c r="T838" s="94"/>
      <c r="U838" s="39"/>
      <c r="V838" s="39"/>
      <c r="W838" s="39"/>
      <c r="X838" s="39"/>
      <c r="Y838" s="39"/>
      <c r="Z838" s="39"/>
      <c r="AA838" s="39"/>
      <c r="AB838" s="39"/>
      <c r="AC838" s="39"/>
      <c r="AD838" s="39"/>
      <c r="AE838" s="39"/>
      <c r="AT838" s="18" t="s">
        <v>169</v>
      </c>
      <c r="AU838" s="18" t="s">
        <v>85</v>
      </c>
    </row>
    <row r="839" s="2" customFormat="1" ht="16.5" customHeight="1">
      <c r="A839" s="39"/>
      <c r="B839" s="40"/>
      <c r="C839" s="281" t="s">
        <v>1182</v>
      </c>
      <c r="D839" s="281" t="s">
        <v>227</v>
      </c>
      <c r="E839" s="282" t="s">
        <v>1183</v>
      </c>
      <c r="F839" s="283" t="s">
        <v>1184</v>
      </c>
      <c r="G839" s="284" t="s">
        <v>266</v>
      </c>
      <c r="H839" s="285">
        <v>1</v>
      </c>
      <c r="I839" s="286"/>
      <c r="J839" s="287">
        <f>ROUND(I839*H839,2)</f>
        <v>0</v>
      </c>
      <c r="K839" s="288"/>
      <c r="L839" s="289"/>
      <c r="M839" s="290" t="s">
        <v>1</v>
      </c>
      <c r="N839" s="291" t="s">
        <v>43</v>
      </c>
      <c r="O839" s="93"/>
      <c r="P839" s="239">
        <f>O839*H839</f>
        <v>0</v>
      </c>
      <c r="Q839" s="239">
        <v>0.0019</v>
      </c>
      <c r="R839" s="239">
        <f>Q839*H839</f>
        <v>0.0019</v>
      </c>
      <c r="S839" s="239">
        <v>0</v>
      </c>
      <c r="T839" s="240">
        <f>S839*H839</f>
        <v>0</v>
      </c>
      <c r="U839" s="39"/>
      <c r="V839" s="39"/>
      <c r="W839" s="39"/>
      <c r="X839" s="39"/>
      <c r="Y839" s="39"/>
      <c r="Z839" s="39"/>
      <c r="AA839" s="39"/>
      <c r="AB839" s="39"/>
      <c r="AC839" s="39"/>
      <c r="AD839" s="39"/>
      <c r="AE839" s="39"/>
      <c r="AR839" s="241" t="s">
        <v>328</v>
      </c>
      <c r="AT839" s="241" t="s">
        <v>227</v>
      </c>
      <c r="AU839" s="241" t="s">
        <v>85</v>
      </c>
      <c r="AY839" s="18" t="s">
        <v>161</v>
      </c>
      <c r="BE839" s="242">
        <f>IF(N839="základní",J839,0)</f>
        <v>0</v>
      </c>
      <c r="BF839" s="242">
        <f>IF(N839="snížená",J839,0)</f>
        <v>0</v>
      </c>
      <c r="BG839" s="242">
        <f>IF(N839="zákl. přenesená",J839,0)</f>
        <v>0</v>
      </c>
      <c r="BH839" s="242">
        <f>IF(N839="sníž. přenesená",J839,0)</f>
        <v>0</v>
      </c>
      <c r="BI839" s="242">
        <f>IF(N839="nulová",J839,0)</f>
        <v>0</v>
      </c>
      <c r="BJ839" s="18" t="s">
        <v>167</v>
      </c>
      <c r="BK839" s="242">
        <f>ROUND(I839*H839,2)</f>
        <v>0</v>
      </c>
      <c r="BL839" s="18" t="s">
        <v>248</v>
      </c>
      <c r="BM839" s="241" t="s">
        <v>1185</v>
      </c>
    </row>
    <row r="840" s="2" customFormat="1">
      <c r="A840" s="39"/>
      <c r="B840" s="40"/>
      <c r="C840" s="41"/>
      <c r="D840" s="243" t="s">
        <v>169</v>
      </c>
      <c r="E840" s="41"/>
      <c r="F840" s="244" t="s">
        <v>1184</v>
      </c>
      <c r="G840" s="41"/>
      <c r="H840" s="41"/>
      <c r="I840" s="245"/>
      <c r="J840" s="41"/>
      <c r="K840" s="41"/>
      <c r="L840" s="45"/>
      <c r="M840" s="246"/>
      <c r="N840" s="247"/>
      <c r="O840" s="93"/>
      <c r="P840" s="93"/>
      <c r="Q840" s="93"/>
      <c r="R840" s="93"/>
      <c r="S840" s="93"/>
      <c r="T840" s="94"/>
      <c r="U840" s="39"/>
      <c r="V840" s="39"/>
      <c r="W840" s="39"/>
      <c r="X840" s="39"/>
      <c r="Y840" s="39"/>
      <c r="Z840" s="39"/>
      <c r="AA840" s="39"/>
      <c r="AB840" s="39"/>
      <c r="AC840" s="39"/>
      <c r="AD840" s="39"/>
      <c r="AE840" s="39"/>
      <c r="AT840" s="18" t="s">
        <v>169</v>
      </c>
      <c r="AU840" s="18" t="s">
        <v>85</v>
      </c>
    </row>
    <row r="841" s="2" customFormat="1" ht="24.15" customHeight="1">
      <c r="A841" s="39"/>
      <c r="B841" s="40"/>
      <c r="C841" s="281" t="s">
        <v>1186</v>
      </c>
      <c r="D841" s="281" t="s">
        <v>227</v>
      </c>
      <c r="E841" s="282" t="s">
        <v>1187</v>
      </c>
      <c r="F841" s="283" t="s">
        <v>1188</v>
      </c>
      <c r="G841" s="284" t="s">
        <v>266</v>
      </c>
      <c r="H841" s="285">
        <v>1</v>
      </c>
      <c r="I841" s="286"/>
      <c r="J841" s="287">
        <f>ROUND(I841*H841,2)</f>
        <v>0</v>
      </c>
      <c r="K841" s="288"/>
      <c r="L841" s="289"/>
      <c r="M841" s="290" t="s">
        <v>1</v>
      </c>
      <c r="N841" s="291" t="s">
        <v>43</v>
      </c>
      <c r="O841" s="93"/>
      <c r="P841" s="239">
        <f>O841*H841</f>
        <v>0</v>
      </c>
      <c r="Q841" s="239">
        <v>0.0019</v>
      </c>
      <c r="R841" s="239">
        <f>Q841*H841</f>
        <v>0.0019</v>
      </c>
      <c r="S841" s="239">
        <v>0</v>
      </c>
      <c r="T841" s="240">
        <f>S841*H841</f>
        <v>0</v>
      </c>
      <c r="U841" s="39"/>
      <c r="V841" s="39"/>
      <c r="W841" s="39"/>
      <c r="X841" s="39"/>
      <c r="Y841" s="39"/>
      <c r="Z841" s="39"/>
      <c r="AA841" s="39"/>
      <c r="AB841" s="39"/>
      <c r="AC841" s="39"/>
      <c r="AD841" s="39"/>
      <c r="AE841" s="39"/>
      <c r="AR841" s="241" t="s">
        <v>328</v>
      </c>
      <c r="AT841" s="241" t="s">
        <v>227</v>
      </c>
      <c r="AU841" s="241" t="s">
        <v>85</v>
      </c>
      <c r="AY841" s="18" t="s">
        <v>161</v>
      </c>
      <c r="BE841" s="242">
        <f>IF(N841="základní",J841,0)</f>
        <v>0</v>
      </c>
      <c r="BF841" s="242">
        <f>IF(N841="snížená",J841,0)</f>
        <v>0</v>
      </c>
      <c r="BG841" s="242">
        <f>IF(N841="zákl. přenesená",J841,0)</f>
        <v>0</v>
      </c>
      <c r="BH841" s="242">
        <f>IF(N841="sníž. přenesená",J841,0)</f>
        <v>0</v>
      </c>
      <c r="BI841" s="242">
        <f>IF(N841="nulová",J841,0)</f>
        <v>0</v>
      </c>
      <c r="BJ841" s="18" t="s">
        <v>167</v>
      </c>
      <c r="BK841" s="242">
        <f>ROUND(I841*H841,2)</f>
        <v>0</v>
      </c>
      <c r="BL841" s="18" t="s">
        <v>248</v>
      </c>
      <c r="BM841" s="241" t="s">
        <v>1189</v>
      </c>
    </row>
    <row r="842" s="2" customFormat="1">
      <c r="A842" s="39"/>
      <c r="B842" s="40"/>
      <c r="C842" s="41"/>
      <c r="D842" s="243" t="s">
        <v>169</v>
      </c>
      <c r="E842" s="41"/>
      <c r="F842" s="244" t="s">
        <v>1188</v>
      </c>
      <c r="G842" s="41"/>
      <c r="H842" s="41"/>
      <c r="I842" s="245"/>
      <c r="J842" s="41"/>
      <c r="K842" s="41"/>
      <c r="L842" s="45"/>
      <c r="M842" s="246"/>
      <c r="N842" s="247"/>
      <c r="O842" s="93"/>
      <c r="P842" s="93"/>
      <c r="Q842" s="93"/>
      <c r="R842" s="93"/>
      <c r="S842" s="93"/>
      <c r="T842" s="94"/>
      <c r="U842" s="39"/>
      <c r="V842" s="39"/>
      <c r="W842" s="39"/>
      <c r="X842" s="39"/>
      <c r="Y842" s="39"/>
      <c r="Z842" s="39"/>
      <c r="AA842" s="39"/>
      <c r="AB842" s="39"/>
      <c r="AC842" s="39"/>
      <c r="AD842" s="39"/>
      <c r="AE842" s="39"/>
      <c r="AT842" s="18" t="s">
        <v>169</v>
      </c>
      <c r="AU842" s="18" t="s">
        <v>85</v>
      </c>
    </row>
    <row r="843" s="2" customFormat="1" ht="24.15" customHeight="1">
      <c r="A843" s="39"/>
      <c r="B843" s="40"/>
      <c r="C843" s="229" t="s">
        <v>1190</v>
      </c>
      <c r="D843" s="229" t="s">
        <v>163</v>
      </c>
      <c r="E843" s="230" t="s">
        <v>1191</v>
      </c>
      <c r="F843" s="231" t="s">
        <v>1192</v>
      </c>
      <c r="G843" s="232" t="s">
        <v>266</v>
      </c>
      <c r="H843" s="233">
        <v>3</v>
      </c>
      <c r="I843" s="234"/>
      <c r="J843" s="235">
        <f>ROUND(I843*H843,2)</f>
        <v>0</v>
      </c>
      <c r="K843" s="236"/>
      <c r="L843" s="45"/>
      <c r="M843" s="237" t="s">
        <v>1</v>
      </c>
      <c r="N843" s="238" t="s">
        <v>43</v>
      </c>
      <c r="O843" s="93"/>
      <c r="P843" s="239">
        <f>O843*H843</f>
        <v>0</v>
      </c>
      <c r="Q843" s="239">
        <v>0</v>
      </c>
      <c r="R843" s="239">
        <f>Q843*H843</f>
        <v>0</v>
      </c>
      <c r="S843" s="239">
        <v>0</v>
      </c>
      <c r="T843" s="240">
        <f>S843*H843</f>
        <v>0</v>
      </c>
      <c r="U843" s="39"/>
      <c r="V843" s="39"/>
      <c r="W843" s="39"/>
      <c r="X843" s="39"/>
      <c r="Y843" s="39"/>
      <c r="Z843" s="39"/>
      <c r="AA843" s="39"/>
      <c r="AB843" s="39"/>
      <c r="AC843" s="39"/>
      <c r="AD843" s="39"/>
      <c r="AE843" s="39"/>
      <c r="AR843" s="241" t="s">
        <v>248</v>
      </c>
      <c r="AT843" s="241" t="s">
        <v>163</v>
      </c>
      <c r="AU843" s="241" t="s">
        <v>85</v>
      </c>
      <c r="AY843" s="18" t="s">
        <v>161</v>
      </c>
      <c r="BE843" s="242">
        <f>IF(N843="základní",J843,0)</f>
        <v>0</v>
      </c>
      <c r="BF843" s="242">
        <f>IF(N843="snížená",J843,0)</f>
        <v>0</v>
      </c>
      <c r="BG843" s="242">
        <f>IF(N843="zákl. přenesená",J843,0)</f>
        <v>0</v>
      </c>
      <c r="BH843" s="242">
        <f>IF(N843="sníž. přenesená",J843,0)</f>
        <v>0</v>
      </c>
      <c r="BI843" s="242">
        <f>IF(N843="nulová",J843,0)</f>
        <v>0</v>
      </c>
      <c r="BJ843" s="18" t="s">
        <v>167</v>
      </c>
      <c r="BK843" s="242">
        <f>ROUND(I843*H843,2)</f>
        <v>0</v>
      </c>
      <c r="BL843" s="18" t="s">
        <v>248</v>
      </c>
      <c r="BM843" s="241" t="s">
        <v>1193</v>
      </c>
    </row>
    <row r="844" s="2" customFormat="1">
      <c r="A844" s="39"/>
      <c r="B844" s="40"/>
      <c r="C844" s="41"/>
      <c r="D844" s="243" t="s">
        <v>169</v>
      </c>
      <c r="E844" s="41"/>
      <c r="F844" s="244" t="s">
        <v>1192</v>
      </c>
      <c r="G844" s="41"/>
      <c r="H844" s="41"/>
      <c r="I844" s="245"/>
      <c r="J844" s="41"/>
      <c r="K844" s="41"/>
      <c r="L844" s="45"/>
      <c r="M844" s="246"/>
      <c r="N844" s="247"/>
      <c r="O844" s="93"/>
      <c r="P844" s="93"/>
      <c r="Q844" s="93"/>
      <c r="R844" s="93"/>
      <c r="S844" s="93"/>
      <c r="T844" s="94"/>
      <c r="U844" s="39"/>
      <c r="V844" s="39"/>
      <c r="W844" s="39"/>
      <c r="X844" s="39"/>
      <c r="Y844" s="39"/>
      <c r="Z844" s="39"/>
      <c r="AA844" s="39"/>
      <c r="AB844" s="39"/>
      <c r="AC844" s="39"/>
      <c r="AD844" s="39"/>
      <c r="AE844" s="39"/>
      <c r="AT844" s="18" t="s">
        <v>169</v>
      </c>
      <c r="AU844" s="18" t="s">
        <v>85</v>
      </c>
    </row>
    <row r="845" s="2" customFormat="1" ht="16.5" customHeight="1">
      <c r="A845" s="39"/>
      <c r="B845" s="40"/>
      <c r="C845" s="281" t="s">
        <v>1194</v>
      </c>
      <c r="D845" s="281" t="s">
        <v>227</v>
      </c>
      <c r="E845" s="282" t="s">
        <v>1195</v>
      </c>
      <c r="F845" s="283" t="s">
        <v>1196</v>
      </c>
      <c r="G845" s="284" t="s">
        <v>266</v>
      </c>
      <c r="H845" s="285">
        <v>3</v>
      </c>
      <c r="I845" s="286"/>
      <c r="J845" s="287">
        <f>ROUND(I845*H845,2)</f>
        <v>0</v>
      </c>
      <c r="K845" s="288"/>
      <c r="L845" s="289"/>
      <c r="M845" s="290" t="s">
        <v>1</v>
      </c>
      <c r="N845" s="291" t="s">
        <v>43</v>
      </c>
      <c r="O845" s="93"/>
      <c r="P845" s="239">
        <f>O845*H845</f>
        <v>0</v>
      </c>
      <c r="Q845" s="239">
        <v>0.0022200000000000002</v>
      </c>
      <c r="R845" s="239">
        <f>Q845*H845</f>
        <v>0.006660000000000001</v>
      </c>
      <c r="S845" s="239">
        <v>0</v>
      </c>
      <c r="T845" s="240">
        <f>S845*H845</f>
        <v>0</v>
      </c>
      <c r="U845" s="39"/>
      <c r="V845" s="39"/>
      <c r="W845" s="39"/>
      <c r="X845" s="39"/>
      <c r="Y845" s="39"/>
      <c r="Z845" s="39"/>
      <c r="AA845" s="39"/>
      <c r="AB845" s="39"/>
      <c r="AC845" s="39"/>
      <c r="AD845" s="39"/>
      <c r="AE845" s="39"/>
      <c r="AR845" s="241" t="s">
        <v>328</v>
      </c>
      <c r="AT845" s="241" t="s">
        <v>227</v>
      </c>
      <c r="AU845" s="241" t="s">
        <v>85</v>
      </c>
      <c r="AY845" s="18" t="s">
        <v>161</v>
      </c>
      <c r="BE845" s="242">
        <f>IF(N845="základní",J845,0)</f>
        <v>0</v>
      </c>
      <c r="BF845" s="242">
        <f>IF(N845="snížená",J845,0)</f>
        <v>0</v>
      </c>
      <c r="BG845" s="242">
        <f>IF(N845="zákl. přenesená",J845,0)</f>
        <v>0</v>
      </c>
      <c r="BH845" s="242">
        <f>IF(N845="sníž. přenesená",J845,0)</f>
        <v>0</v>
      </c>
      <c r="BI845" s="242">
        <f>IF(N845="nulová",J845,0)</f>
        <v>0</v>
      </c>
      <c r="BJ845" s="18" t="s">
        <v>167</v>
      </c>
      <c r="BK845" s="242">
        <f>ROUND(I845*H845,2)</f>
        <v>0</v>
      </c>
      <c r="BL845" s="18" t="s">
        <v>248</v>
      </c>
      <c r="BM845" s="241" t="s">
        <v>1197</v>
      </c>
    </row>
    <row r="846" s="2" customFormat="1">
      <c r="A846" s="39"/>
      <c r="B846" s="40"/>
      <c r="C846" s="41"/>
      <c r="D846" s="243" t="s">
        <v>169</v>
      </c>
      <c r="E846" s="41"/>
      <c r="F846" s="244" t="s">
        <v>1196</v>
      </c>
      <c r="G846" s="41"/>
      <c r="H846" s="41"/>
      <c r="I846" s="245"/>
      <c r="J846" s="41"/>
      <c r="K846" s="41"/>
      <c r="L846" s="45"/>
      <c r="M846" s="246"/>
      <c r="N846" s="247"/>
      <c r="O846" s="93"/>
      <c r="P846" s="93"/>
      <c r="Q846" s="93"/>
      <c r="R846" s="93"/>
      <c r="S846" s="93"/>
      <c r="T846" s="94"/>
      <c r="U846" s="39"/>
      <c r="V846" s="39"/>
      <c r="W846" s="39"/>
      <c r="X846" s="39"/>
      <c r="Y846" s="39"/>
      <c r="Z846" s="39"/>
      <c r="AA846" s="39"/>
      <c r="AB846" s="39"/>
      <c r="AC846" s="39"/>
      <c r="AD846" s="39"/>
      <c r="AE846" s="39"/>
      <c r="AT846" s="18" t="s">
        <v>169</v>
      </c>
      <c r="AU846" s="18" t="s">
        <v>85</v>
      </c>
    </row>
    <row r="847" s="2" customFormat="1" ht="16.5" customHeight="1">
      <c r="A847" s="39"/>
      <c r="B847" s="40"/>
      <c r="C847" s="281" t="s">
        <v>1198</v>
      </c>
      <c r="D847" s="281" t="s">
        <v>227</v>
      </c>
      <c r="E847" s="282" t="s">
        <v>1199</v>
      </c>
      <c r="F847" s="283" t="s">
        <v>1200</v>
      </c>
      <c r="G847" s="284" t="s">
        <v>266</v>
      </c>
      <c r="H847" s="285">
        <v>3</v>
      </c>
      <c r="I847" s="286"/>
      <c r="J847" s="287">
        <f>ROUND(I847*H847,2)</f>
        <v>0</v>
      </c>
      <c r="K847" s="288"/>
      <c r="L847" s="289"/>
      <c r="M847" s="290" t="s">
        <v>1</v>
      </c>
      <c r="N847" s="291" t="s">
        <v>43</v>
      </c>
      <c r="O847" s="93"/>
      <c r="P847" s="239">
        <f>O847*H847</f>
        <v>0</v>
      </c>
      <c r="Q847" s="239">
        <v>0.00025000000000000001</v>
      </c>
      <c r="R847" s="239">
        <f>Q847*H847</f>
        <v>0.00075000000000000002</v>
      </c>
      <c r="S847" s="239">
        <v>0</v>
      </c>
      <c r="T847" s="240">
        <f>S847*H847</f>
        <v>0</v>
      </c>
      <c r="U847" s="39"/>
      <c r="V847" s="39"/>
      <c r="W847" s="39"/>
      <c r="X847" s="39"/>
      <c r="Y847" s="39"/>
      <c r="Z847" s="39"/>
      <c r="AA847" s="39"/>
      <c r="AB847" s="39"/>
      <c r="AC847" s="39"/>
      <c r="AD847" s="39"/>
      <c r="AE847" s="39"/>
      <c r="AR847" s="241" t="s">
        <v>328</v>
      </c>
      <c r="AT847" s="241" t="s">
        <v>227</v>
      </c>
      <c r="AU847" s="241" t="s">
        <v>85</v>
      </c>
      <c r="AY847" s="18" t="s">
        <v>161</v>
      </c>
      <c r="BE847" s="242">
        <f>IF(N847="základní",J847,0)</f>
        <v>0</v>
      </c>
      <c r="BF847" s="242">
        <f>IF(N847="snížená",J847,0)</f>
        <v>0</v>
      </c>
      <c r="BG847" s="242">
        <f>IF(N847="zákl. přenesená",J847,0)</f>
        <v>0</v>
      </c>
      <c r="BH847" s="242">
        <f>IF(N847="sníž. přenesená",J847,0)</f>
        <v>0</v>
      </c>
      <c r="BI847" s="242">
        <f>IF(N847="nulová",J847,0)</f>
        <v>0</v>
      </c>
      <c r="BJ847" s="18" t="s">
        <v>167</v>
      </c>
      <c r="BK847" s="242">
        <f>ROUND(I847*H847,2)</f>
        <v>0</v>
      </c>
      <c r="BL847" s="18" t="s">
        <v>248</v>
      </c>
      <c r="BM847" s="241" t="s">
        <v>1201</v>
      </c>
    </row>
    <row r="848" s="2" customFormat="1">
      <c r="A848" s="39"/>
      <c r="B848" s="40"/>
      <c r="C848" s="41"/>
      <c r="D848" s="243" t="s">
        <v>169</v>
      </c>
      <c r="E848" s="41"/>
      <c r="F848" s="244" t="s">
        <v>1200</v>
      </c>
      <c r="G848" s="41"/>
      <c r="H848" s="41"/>
      <c r="I848" s="245"/>
      <c r="J848" s="41"/>
      <c r="K848" s="41"/>
      <c r="L848" s="45"/>
      <c r="M848" s="246"/>
      <c r="N848" s="247"/>
      <c r="O848" s="93"/>
      <c r="P848" s="93"/>
      <c r="Q848" s="93"/>
      <c r="R848" s="93"/>
      <c r="S848" s="93"/>
      <c r="T848" s="94"/>
      <c r="U848" s="39"/>
      <c r="V848" s="39"/>
      <c r="W848" s="39"/>
      <c r="X848" s="39"/>
      <c r="Y848" s="39"/>
      <c r="Z848" s="39"/>
      <c r="AA848" s="39"/>
      <c r="AB848" s="39"/>
      <c r="AC848" s="39"/>
      <c r="AD848" s="39"/>
      <c r="AE848" s="39"/>
      <c r="AT848" s="18" t="s">
        <v>169</v>
      </c>
      <c r="AU848" s="18" t="s">
        <v>85</v>
      </c>
    </row>
    <row r="849" s="2" customFormat="1" ht="21.75" customHeight="1">
      <c r="A849" s="39"/>
      <c r="B849" s="40"/>
      <c r="C849" s="229" t="s">
        <v>1202</v>
      </c>
      <c r="D849" s="229" t="s">
        <v>163</v>
      </c>
      <c r="E849" s="230" t="s">
        <v>1203</v>
      </c>
      <c r="F849" s="231" t="s">
        <v>1204</v>
      </c>
      <c r="G849" s="232" t="s">
        <v>266</v>
      </c>
      <c r="H849" s="233">
        <v>10</v>
      </c>
      <c r="I849" s="234"/>
      <c r="J849" s="235">
        <f>ROUND(I849*H849,2)</f>
        <v>0</v>
      </c>
      <c r="K849" s="236"/>
      <c r="L849" s="45"/>
      <c r="M849" s="237" t="s">
        <v>1</v>
      </c>
      <c r="N849" s="238" t="s">
        <v>43</v>
      </c>
      <c r="O849" s="93"/>
      <c r="P849" s="239">
        <f>O849*H849</f>
        <v>0</v>
      </c>
      <c r="Q849" s="239">
        <v>0</v>
      </c>
      <c r="R849" s="239">
        <f>Q849*H849</f>
        <v>0</v>
      </c>
      <c r="S849" s="239">
        <v>0</v>
      </c>
      <c r="T849" s="240">
        <f>S849*H849</f>
        <v>0</v>
      </c>
      <c r="U849" s="39"/>
      <c r="V849" s="39"/>
      <c r="W849" s="39"/>
      <c r="X849" s="39"/>
      <c r="Y849" s="39"/>
      <c r="Z849" s="39"/>
      <c r="AA849" s="39"/>
      <c r="AB849" s="39"/>
      <c r="AC849" s="39"/>
      <c r="AD849" s="39"/>
      <c r="AE849" s="39"/>
      <c r="AR849" s="241" t="s">
        <v>248</v>
      </c>
      <c r="AT849" s="241" t="s">
        <v>163</v>
      </c>
      <c r="AU849" s="241" t="s">
        <v>85</v>
      </c>
      <c r="AY849" s="18" t="s">
        <v>161</v>
      </c>
      <c r="BE849" s="242">
        <f>IF(N849="základní",J849,0)</f>
        <v>0</v>
      </c>
      <c r="BF849" s="242">
        <f>IF(N849="snížená",J849,0)</f>
        <v>0</v>
      </c>
      <c r="BG849" s="242">
        <f>IF(N849="zákl. přenesená",J849,0)</f>
        <v>0</v>
      </c>
      <c r="BH849" s="242">
        <f>IF(N849="sníž. přenesená",J849,0)</f>
        <v>0</v>
      </c>
      <c r="BI849" s="242">
        <f>IF(N849="nulová",J849,0)</f>
        <v>0</v>
      </c>
      <c r="BJ849" s="18" t="s">
        <v>167</v>
      </c>
      <c r="BK849" s="242">
        <f>ROUND(I849*H849,2)</f>
        <v>0</v>
      </c>
      <c r="BL849" s="18" t="s">
        <v>248</v>
      </c>
      <c r="BM849" s="241" t="s">
        <v>1205</v>
      </c>
    </row>
    <row r="850" s="2" customFormat="1">
      <c r="A850" s="39"/>
      <c r="B850" s="40"/>
      <c r="C850" s="41"/>
      <c r="D850" s="243" t="s">
        <v>169</v>
      </c>
      <c r="E850" s="41"/>
      <c r="F850" s="244" t="s">
        <v>1204</v>
      </c>
      <c r="G850" s="41"/>
      <c r="H850" s="41"/>
      <c r="I850" s="245"/>
      <c r="J850" s="41"/>
      <c r="K850" s="41"/>
      <c r="L850" s="45"/>
      <c r="M850" s="246"/>
      <c r="N850" s="247"/>
      <c r="O850" s="93"/>
      <c r="P850" s="93"/>
      <c r="Q850" s="93"/>
      <c r="R850" s="93"/>
      <c r="S850" s="93"/>
      <c r="T850" s="94"/>
      <c r="U850" s="39"/>
      <c r="V850" s="39"/>
      <c r="W850" s="39"/>
      <c r="X850" s="39"/>
      <c r="Y850" s="39"/>
      <c r="Z850" s="39"/>
      <c r="AA850" s="39"/>
      <c r="AB850" s="39"/>
      <c r="AC850" s="39"/>
      <c r="AD850" s="39"/>
      <c r="AE850" s="39"/>
      <c r="AT850" s="18" t="s">
        <v>169</v>
      </c>
      <c r="AU850" s="18" t="s">
        <v>85</v>
      </c>
    </row>
    <row r="851" s="2" customFormat="1" ht="21.75" customHeight="1">
      <c r="A851" s="39"/>
      <c r="B851" s="40"/>
      <c r="C851" s="281" t="s">
        <v>1206</v>
      </c>
      <c r="D851" s="281" t="s">
        <v>227</v>
      </c>
      <c r="E851" s="282" t="s">
        <v>1207</v>
      </c>
      <c r="F851" s="283" t="s">
        <v>1208</v>
      </c>
      <c r="G851" s="284" t="s">
        <v>266</v>
      </c>
      <c r="H851" s="285">
        <v>10</v>
      </c>
      <c r="I851" s="286"/>
      <c r="J851" s="287">
        <f>ROUND(I851*H851,2)</f>
        <v>0</v>
      </c>
      <c r="K851" s="288"/>
      <c r="L851" s="289"/>
      <c r="M851" s="290" t="s">
        <v>1</v>
      </c>
      <c r="N851" s="291" t="s">
        <v>43</v>
      </c>
      <c r="O851" s="93"/>
      <c r="P851" s="239">
        <f>O851*H851</f>
        <v>0</v>
      </c>
      <c r="Q851" s="239">
        <v>0.00010000000000000001</v>
      </c>
      <c r="R851" s="239">
        <f>Q851*H851</f>
        <v>0.001</v>
      </c>
      <c r="S851" s="239">
        <v>0</v>
      </c>
      <c r="T851" s="240">
        <f>S851*H851</f>
        <v>0</v>
      </c>
      <c r="U851" s="39"/>
      <c r="V851" s="39"/>
      <c r="W851" s="39"/>
      <c r="X851" s="39"/>
      <c r="Y851" s="39"/>
      <c r="Z851" s="39"/>
      <c r="AA851" s="39"/>
      <c r="AB851" s="39"/>
      <c r="AC851" s="39"/>
      <c r="AD851" s="39"/>
      <c r="AE851" s="39"/>
      <c r="AR851" s="241" t="s">
        <v>328</v>
      </c>
      <c r="AT851" s="241" t="s">
        <v>227</v>
      </c>
      <c r="AU851" s="241" t="s">
        <v>85</v>
      </c>
      <c r="AY851" s="18" t="s">
        <v>161</v>
      </c>
      <c r="BE851" s="242">
        <f>IF(N851="základní",J851,0)</f>
        <v>0</v>
      </c>
      <c r="BF851" s="242">
        <f>IF(N851="snížená",J851,0)</f>
        <v>0</v>
      </c>
      <c r="BG851" s="242">
        <f>IF(N851="zákl. přenesená",J851,0)</f>
        <v>0</v>
      </c>
      <c r="BH851" s="242">
        <f>IF(N851="sníž. přenesená",J851,0)</f>
        <v>0</v>
      </c>
      <c r="BI851" s="242">
        <f>IF(N851="nulová",J851,0)</f>
        <v>0</v>
      </c>
      <c r="BJ851" s="18" t="s">
        <v>167</v>
      </c>
      <c r="BK851" s="242">
        <f>ROUND(I851*H851,2)</f>
        <v>0</v>
      </c>
      <c r="BL851" s="18" t="s">
        <v>248</v>
      </c>
      <c r="BM851" s="241" t="s">
        <v>1209</v>
      </c>
    </row>
    <row r="852" s="2" customFormat="1">
      <c r="A852" s="39"/>
      <c r="B852" s="40"/>
      <c r="C852" s="41"/>
      <c r="D852" s="243" t="s">
        <v>169</v>
      </c>
      <c r="E852" s="41"/>
      <c r="F852" s="244" t="s">
        <v>1208</v>
      </c>
      <c r="G852" s="41"/>
      <c r="H852" s="41"/>
      <c r="I852" s="245"/>
      <c r="J852" s="41"/>
      <c r="K852" s="41"/>
      <c r="L852" s="45"/>
      <c r="M852" s="246"/>
      <c r="N852" s="247"/>
      <c r="O852" s="93"/>
      <c r="P852" s="93"/>
      <c r="Q852" s="93"/>
      <c r="R852" s="93"/>
      <c r="S852" s="93"/>
      <c r="T852" s="94"/>
      <c r="U852" s="39"/>
      <c r="V852" s="39"/>
      <c r="W852" s="39"/>
      <c r="X852" s="39"/>
      <c r="Y852" s="39"/>
      <c r="Z852" s="39"/>
      <c r="AA852" s="39"/>
      <c r="AB852" s="39"/>
      <c r="AC852" s="39"/>
      <c r="AD852" s="39"/>
      <c r="AE852" s="39"/>
      <c r="AT852" s="18" t="s">
        <v>169</v>
      </c>
      <c r="AU852" s="18" t="s">
        <v>85</v>
      </c>
    </row>
    <row r="853" s="2" customFormat="1" ht="24.15" customHeight="1">
      <c r="A853" s="39"/>
      <c r="B853" s="40"/>
      <c r="C853" s="229" t="s">
        <v>1210</v>
      </c>
      <c r="D853" s="229" t="s">
        <v>163</v>
      </c>
      <c r="E853" s="230" t="s">
        <v>1211</v>
      </c>
      <c r="F853" s="231" t="s">
        <v>1212</v>
      </c>
      <c r="G853" s="232" t="s">
        <v>266</v>
      </c>
      <c r="H853" s="233">
        <v>12</v>
      </c>
      <c r="I853" s="234"/>
      <c r="J853" s="235">
        <f>ROUND(I853*H853,2)</f>
        <v>0</v>
      </c>
      <c r="K853" s="236"/>
      <c r="L853" s="45"/>
      <c r="M853" s="237" t="s">
        <v>1</v>
      </c>
      <c r="N853" s="238" t="s">
        <v>43</v>
      </c>
      <c r="O853" s="93"/>
      <c r="P853" s="239">
        <f>O853*H853</f>
        <v>0</v>
      </c>
      <c r="Q853" s="239">
        <v>0</v>
      </c>
      <c r="R853" s="239">
        <f>Q853*H853</f>
        <v>0</v>
      </c>
      <c r="S853" s="239">
        <v>0</v>
      </c>
      <c r="T853" s="240">
        <f>S853*H853</f>
        <v>0</v>
      </c>
      <c r="U853" s="39"/>
      <c r="V853" s="39"/>
      <c r="W853" s="39"/>
      <c r="X853" s="39"/>
      <c r="Y853" s="39"/>
      <c r="Z853" s="39"/>
      <c r="AA853" s="39"/>
      <c r="AB853" s="39"/>
      <c r="AC853" s="39"/>
      <c r="AD853" s="39"/>
      <c r="AE853" s="39"/>
      <c r="AR853" s="241" t="s">
        <v>248</v>
      </c>
      <c r="AT853" s="241" t="s">
        <v>163</v>
      </c>
      <c r="AU853" s="241" t="s">
        <v>85</v>
      </c>
      <c r="AY853" s="18" t="s">
        <v>161</v>
      </c>
      <c r="BE853" s="242">
        <f>IF(N853="základní",J853,0)</f>
        <v>0</v>
      </c>
      <c r="BF853" s="242">
        <f>IF(N853="snížená",J853,0)</f>
        <v>0</v>
      </c>
      <c r="BG853" s="242">
        <f>IF(N853="zákl. přenesená",J853,0)</f>
        <v>0</v>
      </c>
      <c r="BH853" s="242">
        <f>IF(N853="sníž. přenesená",J853,0)</f>
        <v>0</v>
      </c>
      <c r="BI853" s="242">
        <f>IF(N853="nulová",J853,0)</f>
        <v>0</v>
      </c>
      <c r="BJ853" s="18" t="s">
        <v>167</v>
      </c>
      <c r="BK853" s="242">
        <f>ROUND(I853*H853,2)</f>
        <v>0</v>
      </c>
      <c r="BL853" s="18" t="s">
        <v>248</v>
      </c>
      <c r="BM853" s="241" t="s">
        <v>1213</v>
      </c>
    </row>
    <row r="854" s="2" customFormat="1">
      <c r="A854" s="39"/>
      <c r="B854" s="40"/>
      <c r="C854" s="41"/>
      <c r="D854" s="243" t="s">
        <v>169</v>
      </c>
      <c r="E854" s="41"/>
      <c r="F854" s="244" t="s">
        <v>1212</v>
      </c>
      <c r="G854" s="41"/>
      <c r="H854" s="41"/>
      <c r="I854" s="245"/>
      <c r="J854" s="41"/>
      <c r="K854" s="41"/>
      <c r="L854" s="45"/>
      <c r="M854" s="246"/>
      <c r="N854" s="247"/>
      <c r="O854" s="93"/>
      <c r="P854" s="93"/>
      <c r="Q854" s="93"/>
      <c r="R854" s="93"/>
      <c r="S854" s="93"/>
      <c r="T854" s="94"/>
      <c r="U854" s="39"/>
      <c r="V854" s="39"/>
      <c r="W854" s="39"/>
      <c r="X854" s="39"/>
      <c r="Y854" s="39"/>
      <c r="Z854" s="39"/>
      <c r="AA854" s="39"/>
      <c r="AB854" s="39"/>
      <c r="AC854" s="39"/>
      <c r="AD854" s="39"/>
      <c r="AE854" s="39"/>
      <c r="AT854" s="18" t="s">
        <v>169</v>
      </c>
      <c r="AU854" s="18" t="s">
        <v>85</v>
      </c>
    </row>
    <row r="855" s="13" customFormat="1">
      <c r="A855" s="13"/>
      <c r="B855" s="248"/>
      <c r="C855" s="249"/>
      <c r="D855" s="243" t="s">
        <v>178</v>
      </c>
      <c r="E855" s="250" t="s">
        <v>1</v>
      </c>
      <c r="F855" s="251" t="s">
        <v>1214</v>
      </c>
      <c r="G855" s="249"/>
      <c r="H855" s="252">
        <v>12</v>
      </c>
      <c r="I855" s="253"/>
      <c r="J855" s="249"/>
      <c r="K855" s="249"/>
      <c r="L855" s="254"/>
      <c r="M855" s="255"/>
      <c r="N855" s="256"/>
      <c r="O855" s="256"/>
      <c r="P855" s="256"/>
      <c r="Q855" s="256"/>
      <c r="R855" s="256"/>
      <c r="S855" s="256"/>
      <c r="T855" s="257"/>
      <c r="U855" s="13"/>
      <c r="V855" s="13"/>
      <c r="W855" s="13"/>
      <c r="X855" s="13"/>
      <c r="Y855" s="13"/>
      <c r="Z855" s="13"/>
      <c r="AA855" s="13"/>
      <c r="AB855" s="13"/>
      <c r="AC855" s="13"/>
      <c r="AD855" s="13"/>
      <c r="AE855" s="13"/>
      <c r="AT855" s="258" t="s">
        <v>178</v>
      </c>
      <c r="AU855" s="258" t="s">
        <v>85</v>
      </c>
      <c r="AV855" s="13" t="s">
        <v>85</v>
      </c>
      <c r="AW855" s="13" t="s">
        <v>32</v>
      </c>
      <c r="AX855" s="13" t="s">
        <v>83</v>
      </c>
      <c r="AY855" s="258" t="s">
        <v>161</v>
      </c>
    </row>
    <row r="856" s="2" customFormat="1" ht="16.5" customHeight="1">
      <c r="A856" s="39"/>
      <c r="B856" s="40"/>
      <c r="C856" s="281" t="s">
        <v>1215</v>
      </c>
      <c r="D856" s="281" t="s">
        <v>227</v>
      </c>
      <c r="E856" s="282" t="s">
        <v>1216</v>
      </c>
      <c r="F856" s="283" t="s">
        <v>1217</v>
      </c>
      <c r="G856" s="284" t="s">
        <v>266</v>
      </c>
      <c r="H856" s="285">
        <v>12</v>
      </c>
      <c r="I856" s="286"/>
      <c r="J856" s="287">
        <f>ROUND(I856*H856,2)</f>
        <v>0</v>
      </c>
      <c r="K856" s="288"/>
      <c r="L856" s="289"/>
      <c r="M856" s="290" t="s">
        <v>1</v>
      </c>
      <c r="N856" s="291" t="s">
        <v>43</v>
      </c>
      <c r="O856" s="93"/>
      <c r="P856" s="239">
        <f>O856*H856</f>
        <v>0</v>
      </c>
      <c r="Q856" s="239">
        <v>0.00020000000000000001</v>
      </c>
      <c r="R856" s="239">
        <f>Q856*H856</f>
        <v>0.0024000000000000002</v>
      </c>
      <c r="S856" s="239">
        <v>0</v>
      </c>
      <c r="T856" s="240">
        <f>S856*H856</f>
        <v>0</v>
      </c>
      <c r="U856" s="39"/>
      <c r="V856" s="39"/>
      <c r="W856" s="39"/>
      <c r="X856" s="39"/>
      <c r="Y856" s="39"/>
      <c r="Z856" s="39"/>
      <c r="AA856" s="39"/>
      <c r="AB856" s="39"/>
      <c r="AC856" s="39"/>
      <c r="AD856" s="39"/>
      <c r="AE856" s="39"/>
      <c r="AR856" s="241" t="s">
        <v>328</v>
      </c>
      <c r="AT856" s="241" t="s">
        <v>227</v>
      </c>
      <c r="AU856" s="241" t="s">
        <v>85</v>
      </c>
      <c r="AY856" s="18" t="s">
        <v>161</v>
      </c>
      <c r="BE856" s="242">
        <f>IF(N856="základní",J856,0)</f>
        <v>0</v>
      </c>
      <c r="BF856" s="242">
        <f>IF(N856="snížená",J856,0)</f>
        <v>0</v>
      </c>
      <c r="BG856" s="242">
        <f>IF(N856="zákl. přenesená",J856,0)</f>
        <v>0</v>
      </c>
      <c r="BH856" s="242">
        <f>IF(N856="sníž. přenesená",J856,0)</f>
        <v>0</v>
      </c>
      <c r="BI856" s="242">
        <f>IF(N856="nulová",J856,0)</f>
        <v>0</v>
      </c>
      <c r="BJ856" s="18" t="s">
        <v>167</v>
      </c>
      <c r="BK856" s="242">
        <f>ROUND(I856*H856,2)</f>
        <v>0</v>
      </c>
      <c r="BL856" s="18" t="s">
        <v>248</v>
      </c>
      <c r="BM856" s="241" t="s">
        <v>1218</v>
      </c>
    </row>
    <row r="857" s="2" customFormat="1">
      <c r="A857" s="39"/>
      <c r="B857" s="40"/>
      <c r="C857" s="41"/>
      <c r="D857" s="243" t="s">
        <v>169</v>
      </c>
      <c r="E857" s="41"/>
      <c r="F857" s="244" t="s">
        <v>1217</v>
      </c>
      <c r="G857" s="41"/>
      <c r="H857" s="41"/>
      <c r="I857" s="245"/>
      <c r="J857" s="41"/>
      <c r="K857" s="41"/>
      <c r="L857" s="45"/>
      <c r="M857" s="246"/>
      <c r="N857" s="247"/>
      <c r="O857" s="93"/>
      <c r="P857" s="93"/>
      <c r="Q857" s="93"/>
      <c r="R857" s="93"/>
      <c r="S857" s="93"/>
      <c r="T857" s="94"/>
      <c r="U857" s="39"/>
      <c r="V857" s="39"/>
      <c r="W857" s="39"/>
      <c r="X857" s="39"/>
      <c r="Y857" s="39"/>
      <c r="Z857" s="39"/>
      <c r="AA857" s="39"/>
      <c r="AB857" s="39"/>
      <c r="AC857" s="39"/>
      <c r="AD857" s="39"/>
      <c r="AE857" s="39"/>
      <c r="AT857" s="18" t="s">
        <v>169</v>
      </c>
      <c r="AU857" s="18" t="s">
        <v>85</v>
      </c>
    </row>
    <row r="858" s="2" customFormat="1" ht="24.15" customHeight="1">
      <c r="A858" s="39"/>
      <c r="B858" s="40"/>
      <c r="C858" s="229" t="s">
        <v>1219</v>
      </c>
      <c r="D858" s="229" t="s">
        <v>163</v>
      </c>
      <c r="E858" s="230" t="s">
        <v>1220</v>
      </c>
      <c r="F858" s="231" t="s">
        <v>1221</v>
      </c>
      <c r="G858" s="232" t="s">
        <v>266</v>
      </c>
      <c r="H858" s="233">
        <v>1</v>
      </c>
      <c r="I858" s="234"/>
      <c r="J858" s="235">
        <f>ROUND(I858*H858,2)</f>
        <v>0</v>
      </c>
      <c r="K858" s="236"/>
      <c r="L858" s="45"/>
      <c r="M858" s="237" t="s">
        <v>1</v>
      </c>
      <c r="N858" s="238" t="s">
        <v>43</v>
      </c>
      <c r="O858" s="93"/>
      <c r="P858" s="239">
        <f>O858*H858</f>
        <v>0</v>
      </c>
      <c r="Q858" s="239">
        <v>0</v>
      </c>
      <c r="R858" s="239">
        <f>Q858*H858</f>
        <v>0</v>
      </c>
      <c r="S858" s="239">
        <v>0</v>
      </c>
      <c r="T858" s="240">
        <f>S858*H858</f>
        <v>0</v>
      </c>
      <c r="U858" s="39"/>
      <c r="V858" s="39"/>
      <c r="W858" s="39"/>
      <c r="X858" s="39"/>
      <c r="Y858" s="39"/>
      <c r="Z858" s="39"/>
      <c r="AA858" s="39"/>
      <c r="AB858" s="39"/>
      <c r="AC858" s="39"/>
      <c r="AD858" s="39"/>
      <c r="AE858" s="39"/>
      <c r="AR858" s="241" t="s">
        <v>248</v>
      </c>
      <c r="AT858" s="241" t="s">
        <v>163</v>
      </c>
      <c r="AU858" s="241" t="s">
        <v>85</v>
      </c>
      <c r="AY858" s="18" t="s">
        <v>161</v>
      </c>
      <c r="BE858" s="242">
        <f>IF(N858="základní",J858,0)</f>
        <v>0</v>
      </c>
      <c r="BF858" s="242">
        <f>IF(N858="snížená",J858,0)</f>
        <v>0</v>
      </c>
      <c r="BG858" s="242">
        <f>IF(N858="zákl. přenesená",J858,0)</f>
        <v>0</v>
      </c>
      <c r="BH858" s="242">
        <f>IF(N858="sníž. přenesená",J858,0)</f>
        <v>0</v>
      </c>
      <c r="BI858" s="242">
        <f>IF(N858="nulová",J858,0)</f>
        <v>0</v>
      </c>
      <c r="BJ858" s="18" t="s">
        <v>167</v>
      </c>
      <c r="BK858" s="242">
        <f>ROUND(I858*H858,2)</f>
        <v>0</v>
      </c>
      <c r="BL858" s="18" t="s">
        <v>248</v>
      </c>
      <c r="BM858" s="241" t="s">
        <v>1222</v>
      </c>
    </row>
    <row r="859" s="2" customFormat="1">
      <c r="A859" s="39"/>
      <c r="B859" s="40"/>
      <c r="C859" s="41"/>
      <c r="D859" s="243" t="s">
        <v>169</v>
      </c>
      <c r="E859" s="41"/>
      <c r="F859" s="244" t="s">
        <v>1221</v>
      </c>
      <c r="G859" s="41"/>
      <c r="H859" s="41"/>
      <c r="I859" s="245"/>
      <c r="J859" s="41"/>
      <c r="K859" s="41"/>
      <c r="L859" s="45"/>
      <c r="M859" s="246"/>
      <c r="N859" s="247"/>
      <c r="O859" s="93"/>
      <c r="P859" s="93"/>
      <c r="Q859" s="93"/>
      <c r="R859" s="93"/>
      <c r="S859" s="93"/>
      <c r="T859" s="94"/>
      <c r="U859" s="39"/>
      <c r="V859" s="39"/>
      <c r="W859" s="39"/>
      <c r="X859" s="39"/>
      <c r="Y859" s="39"/>
      <c r="Z859" s="39"/>
      <c r="AA859" s="39"/>
      <c r="AB859" s="39"/>
      <c r="AC859" s="39"/>
      <c r="AD859" s="39"/>
      <c r="AE859" s="39"/>
      <c r="AT859" s="18" t="s">
        <v>169</v>
      </c>
      <c r="AU859" s="18" t="s">
        <v>85</v>
      </c>
    </row>
    <row r="860" s="2" customFormat="1" ht="16.5" customHeight="1">
      <c r="A860" s="39"/>
      <c r="B860" s="40"/>
      <c r="C860" s="281" t="s">
        <v>1223</v>
      </c>
      <c r="D860" s="281" t="s">
        <v>227</v>
      </c>
      <c r="E860" s="282" t="s">
        <v>1224</v>
      </c>
      <c r="F860" s="283" t="s">
        <v>1225</v>
      </c>
      <c r="G860" s="284" t="s">
        <v>266</v>
      </c>
      <c r="H860" s="285">
        <v>1</v>
      </c>
      <c r="I860" s="286"/>
      <c r="J860" s="287">
        <f>ROUND(I860*H860,2)</f>
        <v>0</v>
      </c>
      <c r="K860" s="288"/>
      <c r="L860" s="289"/>
      <c r="M860" s="290" t="s">
        <v>1</v>
      </c>
      <c r="N860" s="291" t="s">
        <v>43</v>
      </c>
      <c r="O860" s="93"/>
      <c r="P860" s="239">
        <f>O860*H860</f>
        <v>0</v>
      </c>
      <c r="Q860" s="239">
        <v>0.014</v>
      </c>
      <c r="R860" s="239">
        <f>Q860*H860</f>
        <v>0.014</v>
      </c>
      <c r="S860" s="239">
        <v>0</v>
      </c>
      <c r="T860" s="240">
        <f>S860*H860</f>
        <v>0</v>
      </c>
      <c r="U860" s="39"/>
      <c r="V860" s="39"/>
      <c r="W860" s="39"/>
      <c r="X860" s="39"/>
      <c r="Y860" s="39"/>
      <c r="Z860" s="39"/>
      <c r="AA860" s="39"/>
      <c r="AB860" s="39"/>
      <c r="AC860" s="39"/>
      <c r="AD860" s="39"/>
      <c r="AE860" s="39"/>
      <c r="AR860" s="241" t="s">
        <v>328</v>
      </c>
      <c r="AT860" s="241" t="s">
        <v>227</v>
      </c>
      <c r="AU860" s="241" t="s">
        <v>85</v>
      </c>
      <c r="AY860" s="18" t="s">
        <v>161</v>
      </c>
      <c r="BE860" s="242">
        <f>IF(N860="základní",J860,0)</f>
        <v>0</v>
      </c>
      <c r="BF860" s="242">
        <f>IF(N860="snížená",J860,0)</f>
        <v>0</v>
      </c>
      <c r="BG860" s="242">
        <f>IF(N860="zákl. přenesená",J860,0)</f>
        <v>0</v>
      </c>
      <c r="BH860" s="242">
        <f>IF(N860="sníž. přenesená",J860,0)</f>
        <v>0</v>
      </c>
      <c r="BI860" s="242">
        <f>IF(N860="nulová",J860,0)</f>
        <v>0</v>
      </c>
      <c r="BJ860" s="18" t="s">
        <v>167</v>
      </c>
      <c r="BK860" s="242">
        <f>ROUND(I860*H860,2)</f>
        <v>0</v>
      </c>
      <c r="BL860" s="18" t="s">
        <v>248</v>
      </c>
      <c r="BM860" s="241" t="s">
        <v>1226</v>
      </c>
    </row>
    <row r="861" s="2" customFormat="1">
      <c r="A861" s="39"/>
      <c r="B861" s="40"/>
      <c r="C861" s="41"/>
      <c r="D861" s="243" t="s">
        <v>169</v>
      </c>
      <c r="E861" s="41"/>
      <c r="F861" s="244" t="s">
        <v>1225</v>
      </c>
      <c r="G861" s="41"/>
      <c r="H861" s="41"/>
      <c r="I861" s="245"/>
      <c r="J861" s="41"/>
      <c r="K861" s="41"/>
      <c r="L861" s="45"/>
      <c r="M861" s="246"/>
      <c r="N861" s="247"/>
      <c r="O861" s="93"/>
      <c r="P861" s="93"/>
      <c r="Q861" s="93"/>
      <c r="R861" s="93"/>
      <c r="S861" s="93"/>
      <c r="T861" s="94"/>
      <c r="U861" s="39"/>
      <c r="V861" s="39"/>
      <c r="W861" s="39"/>
      <c r="X861" s="39"/>
      <c r="Y861" s="39"/>
      <c r="Z861" s="39"/>
      <c r="AA861" s="39"/>
      <c r="AB861" s="39"/>
      <c r="AC861" s="39"/>
      <c r="AD861" s="39"/>
      <c r="AE861" s="39"/>
      <c r="AT861" s="18" t="s">
        <v>169</v>
      </c>
      <c r="AU861" s="18" t="s">
        <v>85</v>
      </c>
    </row>
    <row r="862" s="2" customFormat="1" ht="24.15" customHeight="1">
      <c r="A862" s="39"/>
      <c r="B862" s="40"/>
      <c r="C862" s="229" t="s">
        <v>1227</v>
      </c>
      <c r="D862" s="229" t="s">
        <v>163</v>
      </c>
      <c r="E862" s="230" t="s">
        <v>1228</v>
      </c>
      <c r="F862" s="231" t="s">
        <v>1229</v>
      </c>
      <c r="G862" s="232" t="s">
        <v>266</v>
      </c>
      <c r="H862" s="233">
        <v>1</v>
      </c>
      <c r="I862" s="234"/>
      <c r="J862" s="235">
        <f>ROUND(I862*H862,2)</f>
        <v>0</v>
      </c>
      <c r="K862" s="236"/>
      <c r="L862" s="45"/>
      <c r="M862" s="237" t="s">
        <v>1</v>
      </c>
      <c r="N862" s="238" t="s">
        <v>43</v>
      </c>
      <c r="O862" s="93"/>
      <c r="P862" s="239">
        <f>O862*H862</f>
        <v>0</v>
      </c>
      <c r="Q862" s="239">
        <v>0</v>
      </c>
      <c r="R862" s="239">
        <f>Q862*H862</f>
        <v>0</v>
      </c>
      <c r="S862" s="239">
        <v>0</v>
      </c>
      <c r="T862" s="240">
        <f>S862*H862</f>
        <v>0</v>
      </c>
      <c r="U862" s="39"/>
      <c r="V862" s="39"/>
      <c r="W862" s="39"/>
      <c r="X862" s="39"/>
      <c r="Y862" s="39"/>
      <c r="Z862" s="39"/>
      <c r="AA862" s="39"/>
      <c r="AB862" s="39"/>
      <c r="AC862" s="39"/>
      <c r="AD862" s="39"/>
      <c r="AE862" s="39"/>
      <c r="AR862" s="241" t="s">
        <v>248</v>
      </c>
      <c r="AT862" s="241" t="s">
        <v>163</v>
      </c>
      <c r="AU862" s="241" t="s">
        <v>85</v>
      </c>
      <c r="AY862" s="18" t="s">
        <v>161</v>
      </c>
      <c r="BE862" s="242">
        <f>IF(N862="základní",J862,0)</f>
        <v>0</v>
      </c>
      <c r="BF862" s="242">
        <f>IF(N862="snížená",J862,0)</f>
        <v>0</v>
      </c>
      <c r="BG862" s="242">
        <f>IF(N862="zákl. přenesená",J862,0)</f>
        <v>0</v>
      </c>
      <c r="BH862" s="242">
        <f>IF(N862="sníž. přenesená",J862,0)</f>
        <v>0</v>
      </c>
      <c r="BI862" s="242">
        <f>IF(N862="nulová",J862,0)</f>
        <v>0</v>
      </c>
      <c r="BJ862" s="18" t="s">
        <v>167</v>
      </c>
      <c r="BK862" s="242">
        <f>ROUND(I862*H862,2)</f>
        <v>0</v>
      </c>
      <c r="BL862" s="18" t="s">
        <v>248</v>
      </c>
      <c r="BM862" s="241" t="s">
        <v>1230</v>
      </c>
    </row>
    <row r="863" s="2" customFormat="1">
      <c r="A863" s="39"/>
      <c r="B863" s="40"/>
      <c r="C863" s="41"/>
      <c r="D863" s="243" t="s">
        <v>169</v>
      </c>
      <c r="E863" s="41"/>
      <c r="F863" s="244" t="s">
        <v>1229</v>
      </c>
      <c r="G863" s="41"/>
      <c r="H863" s="41"/>
      <c r="I863" s="245"/>
      <c r="J863" s="41"/>
      <c r="K863" s="41"/>
      <c r="L863" s="45"/>
      <c r="M863" s="246"/>
      <c r="N863" s="247"/>
      <c r="O863" s="93"/>
      <c r="P863" s="93"/>
      <c r="Q863" s="93"/>
      <c r="R863" s="93"/>
      <c r="S863" s="93"/>
      <c r="T863" s="94"/>
      <c r="U863" s="39"/>
      <c r="V863" s="39"/>
      <c r="W863" s="39"/>
      <c r="X863" s="39"/>
      <c r="Y863" s="39"/>
      <c r="Z863" s="39"/>
      <c r="AA863" s="39"/>
      <c r="AB863" s="39"/>
      <c r="AC863" s="39"/>
      <c r="AD863" s="39"/>
      <c r="AE863" s="39"/>
      <c r="AT863" s="18" t="s">
        <v>169</v>
      </c>
      <c r="AU863" s="18" t="s">
        <v>85</v>
      </c>
    </row>
    <row r="864" s="2" customFormat="1" ht="24.15" customHeight="1">
      <c r="A864" s="39"/>
      <c r="B864" s="40"/>
      <c r="C864" s="281" t="s">
        <v>1231</v>
      </c>
      <c r="D864" s="281" t="s">
        <v>227</v>
      </c>
      <c r="E864" s="282" t="s">
        <v>1232</v>
      </c>
      <c r="F864" s="283" t="s">
        <v>1233</v>
      </c>
      <c r="G864" s="284" t="s">
        <v>1234</v>
      </c>
      <c r="H864" s="285">
        <v>1</v>
      </c>
      <c r="I864" s="286"/>
      <c r="J864" s="287">
        <f>ROUND(I864*H864,2)</f>
        <v>0</v>
      </c>
      <c r="K864" s="288"/>
      <c r="L864" s="289"/>
      <c r="M864" s="290" t="s">
        <v>1</v>
      </c>
      <c r="N864" s="291" t="s">
        <v>43</v>
      </c>
      <c r="O864" s="93"/>
      <c r="P864" s="239">
        <f>O864*H864</f>
        <v>0</v>
      </c>
      <c r="Q864" s="239">
        <v>0.0076</v>
      </c>
      <c r="R864" s="239">
        <f>Q864*H864</f>
        <v>0.0076</v>
      </c>
      <c r="S864" s="239">
        <v>0</v>
      </c>
      <c r="T864" s="240">
        <f>S864*H864</f>
        <v>0</v>
      </c>
      <c r="U864" s="39"/>
      <c r="V864" s="39"/>
      <c r="W864" s="39"/>
      <c r="X864" s="39"/>
      <c r="Y864" s="39"/>
      <c r="Z864" s="39"/>
      <c r="AA864" s="39"/>
      <c r="AB864" s="39"/>
      <c r="AC864" s="39"/>
      <c r="AD864" s="39"/>
      <c r="AE864" s="39"/>
      <c r="AR864" s="241" t="s">
        <v>328</v>
      </c>
      <c r="AT864" s="241" t="s">
        <v>227</v>
      </c>
      <c r="AU864" s="241" t="s">
        <v>85</v>
      </c>
      <c r="AY864" s="18" t="s">
        <v>161</v>
      </c>
      <c r="BE864" s="242">
        <f>IF(N864="základní",J864,0)</f>
        <v>0</v>
      </c>
      <c r="BF864" s="242">
        <f>IF(N864="snížená",J864,0)</f>
        <v>0</v>
      </c>
      <c r="BG864" s="242">
        <f>IF(N864="zákl. přenesená",J864,0)</f>
        <v>0</v>
      </c>
      <c r="BH864" s="242">
        <f>IF(N864="sníž. přenesená",J864,0)</f>
        <v>0</v>
      </c>
      <c r="BI864" s="242">
        <f>IF(N864="nulová",J864,0)</f>
        <v>0</v>
      </c>
      <c r="BJ864" s="18" t="s">
        <v>167</v>
      </c>
      <c r="BK864" s="242">
        <f>ROUND(I864*H864,2)</f>
        <v>0</v>
      </c>
      <c r="BL864" s="18" t="s">
        <v>248</v>
      </c>
      <c r="BM864" s="241" t="s">
        <v>1235</v>
      </c>
    </row>
    <row r="865" s="2" customFormat="1">
      <c r="A865" s="39"/>
      <c r="B865" s="40"/>
      <c r="C865" s="41"/>
      <c r="D865" s="243" t="s">
        <v>169</v>
      </c>
      <c r="E865" s="41"/>
      <c r="F865" s="244" t="s">
        <v>1233</v>
      </c>
      <c r="G865" s="41"/>
      <c r="H865" s="41"/>
      <c r="I865" s="245"/>
      <c r="J865" s="41"/>
      <c r="K865" s="41"/>
      <c r="L865" s="45"/>
      <c r="M865" s="246"/>
      <c r="N865" s="247"/>
      <c r="O865" s="93"/>
      <c r="P865" s="93"/>
      <c r="Q865" s="93"/>
      <c r="R865" s="93"/>
      <c r="S865" s="93"/>
      <c r="T865" s="94"/>
      <c r="U865" s="39"/>
      <c r="V865" s="39"/>
      <c r="W865" s="39"/>
      <c r="X865" s="39"/>
      <c r="Y865" s="39"/>
      <c r="Z865" s="39"/>
      <c r="AA865" s="39"/>
      <c r="AB865" s="39"/>
      <c r="AC865" s="39"/>
      <c r="AD865" s="39"/>
      <c r="AE865" s="39"/>
      <c r="AT865" s="18" t="s">
        <v>169</v>
      </c>
      <c r="AU865" s="18" t="s">
        <v>85</v>
      </c>
    </row>
    <row r="866" s="2" customFormat="1" ht="16.5" customHeight="1">
      <c r="A866" s="39"/>
      <c r="B866" s="40"/>
      <c r="C866" s="229" t="s">
        <v>1236</v>
      </c>
      <c r="D866" s="229" t="s">
        <v>163</v>
      </c>
      <c r="E866" s="230" t="s">
        <v>1237</v>
      </c>
      <c r="F866" s="231" t="s">
        <v>1238</v>
      </c>
      <c r="G866" s="232" t="s">
        <v>166</v>
      </c>
      <c r="H866" s="233">
        <v>45</v>
      </c>
      <c r="I866" s="234"/>
      <c r="J866" s="235">
        <f>ROUND(I866*H866,2)</f>
        <v>0</v>
      </c>
      <c r="K866" s="236"/>
      <c r="L866" s="45"/>
      <c r="M866" s="237" t="s">
        <v>1</v>
      </c>
      <c r="N866" s="238" t="s">
        <v>43</v>
      </c>
      <c r="O866" s="93"/>
      <c r="P866" s="239">
        <f>O866*H866</f>
        <v>0</v>
      </c>
      <c r="Q866" s="239">
        <v>0</v>
      </c>
      <c r="R866" s="239">
        <f>Q866*H866</f>
        <v>0</v>
      </c>
      <c r="S866" s="239">
        <v>0</v>
      </c>
      <c r="T866" s="240">
        <f>S866*H866</f>
        <v>0</v>
      </c>
      <c r="U866" s="39"/>
      <c r="V866" s="39"/>
      <c r="W866" s="39"/>
      <c r="X866" s="39"/>
      <c r="Y866" s="39"/>
      <c r="Z866" s="39"/>
      <c r="AA866" s="39"/>
      <c r="AB866" s="39"/>
      <c r="AC866" s="39"/>
      <c r="AD866" s="39"/>
      <c r="AE866" s="39"/>
      <c r="AR866" s="241" t="s">
        <v>248</v>
      </c>
      <c r="AT866" s="241" t="s">
        <v>163</v>
      </c>
      <c r="AU866" s="241" t="s">
        <v>85</v>
      </c>
      <c r="AY866" s="18" t="s">
        <v>161</v>
      </c>
      <c r="BE866" s="242">
        <f>IF(N866="základní",J866,0)</f>
        <v>0</v>
      </c>
      <c r="BF866" s="242">
        <f>IF(N866="snížená",J866,0)</f>
        <v>0</v>
      </c>
      <c r="BG866" s="242">
        <f>IF(N866="zákl. přenesená",J866,0)</f>
        <v>0</v>
      </c>
      <c r="BH866" s="242">
        <f>IF(N866="sníž. přenesená",J866,0)</f>
        <v>0</v>
      </c>
      <c r="BI866" s="242">
        <f>IF(N866="nulová",J866,0)</f>
        <v>0</v>
      </c>
      <c r="BJ866" s="18" t="s">
        <v>167</v>
      </c>
      <c r="BK866" s="242">
        <f>ROUND(I866*H866,2)</f>
        <v>0</v>
      </c>
      <c r="BL866" s="18" t="s">
        <v>248</v>
      </c>
      <c r="BM866" s="241" t="s">
        <v>1239</v>
      </c>
    </row>
    <row r="867" s="2" customFormat="1">
      <c r="A867" s="39"/>
      <c r="B867" s="40"/>
      <c r="C867" s="41"/>
      <c r="D867" s="243" t="s">
        <v>169</v>
      </c>
      <c r="E867" s="41"/>
      <c r="F867" s="244" t="s">
        <v>1238</v>
      </c>
      <c r="G867" s="41"/>
      <c r="H867" s="41"/>
      <c r="I867" s="245"/>
      <c r="J867" s="41"/>
      <c r="K867" s="41"/>
      <c r="L867" s="45"/>
      <c r="M867" s="246"/>
      <c r="N867" s="247"/>
      <c r="O867" s="93"/>
      <c r="P867" s="93"/>
      <c r="Q867" s="93"/>
      <c r="R867" s="93"/>
      <c r="S867" s="93"/>
      <c r="T867" s="94"/>
      <c r="U867" s="39"/>
      <c r="V867" s="39"/>
      <c r="W867" s="39"/>
      <c r="X867" s="39"/>
      <c r="Y867" s="39"/>
      <c r="Z867" s="39"/>
      <c r="AA867" s="39"/>
      <c r="AB867" s="39"/>
      <c r="AC867" s="39"/>
      <c r="AD867" s="39"/>
      <c r="AE867" s="39"/>
      <c r="AT867" s="18" t="s">
        <v>169</v>
      </c>
      <c r="AU867" s="18" t="s">
        <v>85</v>
      </c>
    </row>
    <row r="868" s="2" customFormat="1" ht="24.15" customHeight="1">
      <c r="A868" s="39"/>
      <c r="B868" s="40"/>
      <c r="C868" s="281" t="s">
        <v>1240</v>
      </c>
      <c r="D868" s="281" t="s">
        <v>227</v>
      </c>
      <c r="E868" s="282" t="s">
        <v>1241</v>
      </c>
      <c r="F868" s="283" t="s">
        <v>1242</v>
      </c>
      <c r="G868" s="284" t="s">
        <v>1234</v>
      </c>
      <c r="H868" s="285">
        <v>15.449999999999999</v>
      </c>
      <c r="I868" s="286"/>
      <c r="J868" s="287">
        <f>ROUND(I868*H868,2)</f>
        <v>0</v>
      </c>
      <c r="K868" s="288"/>
      <c r="L868" s="289"/>
      <c r="M868" s="290" t="s">
        <v>1</v>
      </c>
      <c r="N868" s="291" t="s">
        <v>43</v>
      </c>
      <c r="O868" s="93"/>
      <c r="P868" s="239">
        <f>O868*H868</f>
        <v>0</v>
      </c>
      <c r="Q868" s="239">
        <v>0.01</v>
      </c>
      <c r="R868" s="239">
        <f>Q868*H868</f>
        <v>0.1545</v>
      </c>
      <c r="S868" s="239">
        <v>0</v>
      </c>
      <c r="T868" s="240">
        <f>S868*H868</f>
        <v>0</v>
      </c>
      <c r="U868" s="39"/>
      <c r="V868" s="39"/>
      <c r="W868" s="39"/>
      <c r="X868" s="39"/>
      <c r="Y868" s="39"/>
      <c r="Z868" s="39"/>
      <c r="AA868" s="39"/>
      <c r="AB868" s="39"/>
      <c r="AC868" s="39"/>
      <c r="AD868" s="39"/>
      <c r="AE868" s="39"/>
      <c r="AR868" s="241" t="s">
        <v>328</v>
      </c>
      <c r="AT868" s="241" t="s">
        <v>227</v>
      </c>
      <c r="AU868" s="241" t="s">
        <v>85</v>
      </c>
      <c r="AY868" s="18" t="s">
        <v>161</v>
      </c>
      <c r="BE868" s="242">
        <f>IF(N868="základní",J868,0)</f>
        <v>0</v>
      </c>
      <c r="BF868" s="242">
        <f>IF(N868="snížená",J868,0)</f>
        <v>0</v>
      </c>
      <c r="BG868" s="242">
        <f>IF(N868="zákl. přenesená",J868,0)</f>
        <v>0</v>
      </c>
      <c r="BH868" s="242">
        <f>IF(N868="sníž. přenesená",J868,0)</f>
        <v>0</v>
      </c>
      <c r="BI868" s="242">
        <f>IF(N868="nulová",J868,0)</f>
        <v>0</v>
      </c>
      <c r="BJ868" s="18" t="s">
        <v>167</v>
      </c>
      <c r="BK868" s="242">
        <f>ROUND(I868*H868,2)</f>
        <v>0</v>
      </c>
      <c r="BL868" s="18" t="s">
        <v>248</v>
      </c>
      <c r="BM868" s="241" t="s">
        <v>1243</v>
      </c>
    </row>
    <row r="869" s="2" customFormat="1">
      <c r="A869" s="39"/>
      <c r="B869" s="40"/>
      <c r="C869" s="41"/>
      <c r="D869" s="243" t="s">
        <v>169</v>
      </c>
      <c r="E869" s="41"/>
      <c r="F869" s="244" t="s">
        <v>1242</v>
      </c>
      <c r="G869" s="41"/>
      <c r="H869" s="41"/>
      <c r="I869" s="245"/>
      <c r="J869" s="41"/>
      <c r="K869" s="41"/>
      <c r="L869" s="45"/>
      <c r="M869" s="246"/>
      <c r="N869" s="247"/>
      <c r="O869" s="93"/>
      <c r="P869" s="93"/>
      <c r="Q869" s="93"/>
      <c r="R869" s="93"/>
      <c r="S869" s="93"/>
      <c r="T869" s="94"/>
      <c r="U869" s="39"/>
      <c r="V869" s="39"/>
      <c r="W869" s="39"/>
      <c r="X869" s="39"/>
      <c r="Y869" s="39"/>
      <c r="Z869" s="39"/>
      <c r="AA869" s="39"/>
      <c r="AB869" s="39"/>
      <c r="AC869" s="39"/>
      <c r="AD869" s="39"/>
      <c r="AE869" s="39"/>
      <c r="AT869" s="18" t="s">
        <v>169</v>
      </c>
      <c r="AU869" s="18" t="s">
        <v>85</v>
      </c>
    </row>
    <row r="870" s="13" customFormat="1">
      <c r="A870" s="13"/>
      <c r="B870" s="248"/>
      <c r="C870" s="249"/>
      <c r="D870" s="243" t="s">
        <v>178</v>
      </c>
      <c r="E870" s="250" t="s">
        <v>1</v>
      </c>
      <c r="F870" s="251" t="s">
        <v>1244</v>
      </c>
      <c r="G870" s="249"/>
      <c r="H870" s="252">
        <v>15.449999999999999</v>
      </c>
      <c r="I870" s="253"/>
      <c r="J870" s="249"/>
      <c r="K870" s="249"/>
      <c r="L870" s="254"/>
      <c r="M870" s="255"/>
      <c r="N870" s="256"/>
      <c r="O870" s="256"/>
      <c r="P870" s="256"/>
      <c r="Q870" s="256"/>
      <c r="R870" s="256"/>
      <c r="S870" s="256"/>
      <c r="T870" s="257"/>
      <c r="U870" s="13"/>
      <c r="V870" s="13"/>
      <c r="W870" s="13"/>
      <c r="X870" s="13"/>
      <c r="Y870" s="13"/>
      <c r="Z870" s="13"/>
      <c r="AA870" s="13"/>
      <c r="AB870" s="13"/>
      <c r="AC870" s="13"/>
      <c r="AD870" s="13"/>
      <c r="AE870" s="13"/>
      <c r="AT870" s="258" t="s">
        <v>178</v>
      </c>
      <c r="AU870" s="258" t="s">
        <v>85</v>
      </c>
      <c r="AV870" s="13" t="s">
        <v>85</v>
      </c>
      <c r="AW870" s="13" t="s">
        <v>32</v>
      </c>
      <c r="AX870" s="13" t="s">
        <v>83</v>
      </c>
      <c r="AY870" s="258" t="s">
        <v>161</v>
      </c>
    </row>
    <row r="871" s="2" customFormat="1" ht="16.5" customHeight="1">
      <c r="A871" s="39"/>
      <c r="B871" s="40"/>
      <c r="C871" s="229" t="s">
        <v>1245</v>
      </c>
      <c r="D871" s="229" t="s">
        <v>163</v>
      </c>
      <c r="E871" s="230" t="s">
        <v>1246</v>
      </c>
      <c r="F871" s="231" t="s">
        <v>1247</v>
      </c>
      <c r="G871" s="232" t="s">
        <v>166</v>
      </c>
      <c r="H871" s="233">
        <v>16</v>
      </c>
      <c r="I871" s="234"/>
      <c r="J871" s="235">
        <f>ROUND(I871*H871,2)</f>
        <v>0</v>
      </c>
      <c r="K871" s="236"/>
      <c r="L871" s="45"/>
      <c r="M871" s="237" t="s">
        <v>1</v>
      </c>
      <c r="N871" s="238" t="s">
        <v>43</v>
      </c>
      <c r="O871" s="93"/>
      <c r="P871" s="239">
        <f>O871*H871</f>
        <v>0</v>
      </c>
      <c r="Q871" s="239">
        <v>0</v>
      </c>
      <c r="R871" s="239">
        <f>Q871*H871</f>
        <v>0</v>
      </c>
      <c r="S871" s="239">
        <v>0</v>
      </c>
      <c r="T871" s="240">
        <f>S871*H871</f>
        <v>0</v>
      </c>
      <c r="U871" s="39"/>
      <c r="V871" s="39"/>
      <c r="W871" s="39"/>
      <c r="X871" s="39"/>
      <c r="Y871" s="39"/>
      <c r="Z871" s="39"/>
      <c r="AA871" s="39"/>
      <c r="AB871" s="39"/>
      <c r="AC871" s="39"/>
      <c r="AD871" s="39"/>
      <c r="AE871" s="39"/>
      <c r="AR871" s="241" t="s">
        <v>248</v>
      </c>
      <c r="AT871" s="241" t="s">
        <v>163</v>
      </c>
      <c r="AU871" s="241" t="s">
        <v>85</v>
      </c>
      <c r="AY871" s="18" t="s">
        <v>161</v>
      </c>
      <c r="BE871" s="242">
        <f>IF(N871="základní",J871,0)</f>
        <v>0</v>
      </c>
      <c r="BF871" s="242">
        <f>IF(N871="snížená",J871,0)</f>
        <v>0</v>
      </c>
      <c r="BG871" s="242">
        <f>IF(N871="zákl. přenesená",J871,0)</f>
        <v>0</v>
      </c>
      <c r="BH871" s="242">
        <f>IF(N871="sníž. přenesená",J871,0)</f>
        <v>0</v>
      </c>
      <c r="BI871" s="242">
        <f>IF(N871="nulová",J871,0)</f>
        <v>0</v>
      </c>
      <c r="BJ871" s="18" t="s">
        <v>167</v>
      </c>
      <c r="BK871" s="242">
        <f>ROUND(I871*H871,2)</f>
        <v>0</v>
      </c>
      <c r="BL871" s="18" t="s">
        <v>248</v>
      </c>
      <c r="BM871" s="241" t="s">
        <v>1248</v>
      </c>
    </row>
    <row r="872" s="2" customFormat="1">
      <c r="A872" s="39"/>
      <c r="B872" s="40"/>
      <c r="C872" s="41"/>
      <c r="D872" s="243" t="s">
        <v>169</v>
      </c>
      <c r="E872" s="41"/>
      <c r="F872" s="244" t="s">
        <v>1247</v>
      </c>
      <c r="G872" s="41"/>
      <c r="H872" s="41"/>
      <c r="I872" s="245"/>
      <c r="J872" s="41"/>
      <c r="K872" s="41"/>
      <c r="L872" s="45"/>
      <c r="M872" s="246"/>
      <c r="N872" s="247"/>
      <c r="O872" s="93"/>
      <c r="P872" s="93"/>
      <c r="Q872" s="93"/>
      <c r="R872" s="93"/>
      <c r="S872" s="93"/>
      <c r="T872" s="94"/>
      <c r="U872" s="39"/>
      <c r="V872" s="39"/>
      <c r="W872" s="39"/>
      <c r="X872" s="39"/>
      <c r="Y872" s="39"/>
      <c r="Z872" s="39"/>
      <c r="AA872" s="39"/>
      <c r="AB872" s="39"/>
      <c r="AC872" s="39"/>
      <c r="AD872" s="39"/>
      <c r="AE872" s="39"/>
      <c r="AT872" s="18" t="s">
        <v>169</v>
      </c>
      <c r="AU872" s="18" t="s">
        <v>85</v>
      </c>
    </row>
    <row r="873" s="13" customFormat="1">
      <c r="A873" s="13"/>
      <c r="B873" s="248"/>
      <c r="C873" s="249"/>
      <c r="D873" s="243" t="s">
        <v>178</v>
      </c>
      <c r="E873" s="250" t="s">
        <v>1</v>
      </c>
      <c r="F873" s="251" t="s">
        <v>1249</v>
      </c>
      <c r="G873" s="249"/>
      <c r="H873" s="252">
        <v>16</v>
      </c>
      <c r="I873" s="253"/>
      <c r="J873" s="249"/>
      <c r="K873" s="249"/>
      <c r="L873" s="254"/>
      <c r="M873" s="255"/>
      <c r="N873" s="256"/>
      <c r="O873" s="256"/>
      <c r="P873" s="256"/>
      <c r="Q873" s="256"/>
      <c r="R873" s="256"/>
      <c r="S873" s="256"/>
      <c r="T873" s="257"/>
      <c r="U873" s="13"/>
      <c r="V873" s="13"/>
      <c r="W873" s="13"/>
      <c r="X873" s="13"/>
      <c r="Y873" s="13"/>
      <c r="Z873" s="13"/>
      <c r="AA873" s="13"/>
      <c r="AB873" s="13"/>
      <c r="AC873" s="13"/>
      <c r="AD873" s="13"/>
      <c r="AE873" s="13"/>
      <c r="AT873" s="258" t="s">
        <v>178</v>
      </c>
      <c r="AU873" s="258" t="s">
        <v>85</v>
      </c>
      <c r="AV873" s="13" t="s">
        <v>85</v>
      </c>
      <c r="AW873" s="13" t="s">
        <v>32</v>
      </c>
      <c r="AX873" s="13" t="s">
        <v>83</v>
      </c>
      <c r="AY873" s="258" t="s">
        <v>161</v>
      </c>
    </row>
    <row r="874" s="2" customFormat="1" ht="33" customHeight="1">
      <c r="A874" s="39"/>
      <c r="B874" s="40"/>
      <c r="C874" s="229" t="s">
        <v>1250</v>
      </c>
      <c r="D874" s="229" t="s">
        <v>163</v>
      </c>
      <c r="E874" s="230" t="s">
        <v>1251</v>
      </c>
      <c r="F874" s="231" t="s">
        <v>1252</v>
      </c>
      <c r="G874" s="232" t="s">
        <v>260</v>
      </c>
      <c r="H874" s="233">
        <v>214.61600000000001</v>
      </c>
      <c r="I874" s="234"/>
      <c r="J874" s="235">
        <f>ROUND(I874*H874,2)</f>
        <v>0</v>
      </c>
      <c r="K874" s="236"/>
      <c r="L874" s="45"/>
      <c r="M874" s="237" t="s">
        <v>1</v>
      </c>
      <c r="N874" s="238" t="s">
        <v>43</v>
      </c>
      <c r="O874" s="93"/>
      <c r="P874" s="239">
        <f>O874*H874</f>
        <v>0</v>
      </c>
      <c r="Q874" s="239">
        <v>0</v>
      </c>
      <c r="R874" s="239">
        <f>Q874*H874</f>
        <v>0</v>
      </c>
      <c r="S874" s="239">
        <v>0</v>
      </c>
      <c r="T874" s="240">
        <f>S874*H874</f>
        <v>0</v>
      </c>
      <c r="U874" s="39"/>
      <c r="V874" s="39"/>
      <c r="W874" s="39"/>
      <c r="X874" s="39"/>
      <c r="Y874" s="39"/>
      <c r="Z874" s="39"/>
      <c r="AA874" s="39"/>
      <c r="AB874" s="39"/>
      <c r="AC874" s="39"/>
      <c r="AD874" s="39"/>
      <c r="AE874" s="39"/>
      <c r="AR874" s="241" t="s">
        <v>248</v>
      </c>
      <c r="AT874" s="241" t="s">
        <v>163</v>
      </c>
      <c r="AU874" s="241" t="s">
        <v>85</v>
      </c>
      <c r="AY874" s="18" t="s">
        <v>161</v>
      </c>
      <c r="BE874" s="242">
        <f>IF(N874="základní",J874,0)</f>
        <v>0</v>
      </c>
      <c r="BF874" s="242">
        <f>IF(N874="snížená",J874,0)</f>
        <v>0</v>
      </c>
      <c r="BG874" s="242">
        <f>IF(N874="zákl. přenesená",J874,0)</f>
        <v>0</v>
      </c>
      <c r="BH874" s="242">
        <f>IF(N874="sníž. přenesená",J874,0)</f>
        <v>0</v>
      </c>
      <c r="BI874" s="242">
        <f>IF(N874="nulová",J874,0)</f>
        <v>0</v>
      </c>
      <c r="BJ874" s="18" t="s">
        <v>167</v>
      </c>
      <c r="BK874" s="242">
        <f>ROUND(I874*H874,2)</f>
        <v>0</v>
      </c>
      <c r="BL874" s="18" t="s">
        <v>248</v>
      </c>
      <c r="BM874" s="241" t="s">
        <v>1253</v>
      </c>
    </row>
    <row r="875" s="2" customFormat="1">
      <c r="A875" s="39"/>
      <c r="B875" s="40"/>
      <c r="C875" s="41"/>
      <c r="D875" s="243" t="s">
        <v>169</v>
      </c>
      <c r="E875" s="41"/>
      <c r="F875" s="244" t="s">
        <v>1252</v>
      </c>
      <c r="G875" s="41"/>
      <c r="H875" s="41"/>
      <c r="I875" s="245"/>
      <c r="J875" s="41"/>
      <c r="K875" s="41"/>
      <c r="L875" s="45"/>
      <c r="M875" s="246"/>
      <c r="N875" s="247"/>
      <c r="O875" s="93"/>
      <c r="P875" s="93"/>
      <c r="Q875" s="93"/>
      <c r="R875" s="93"/>
      <c r="S875" s="93"/>
      <c r="T875" s="94"/>
      <c r="U875" s="39"/>
      <c r="V875" s="39"/>
      <c r="W875" s="39"/>
      <c r="X875" s="39"/>
      <c r="Y875" s="39"/>
      <c r="Z875" s="39"/>
      <c r="AA875" s="39"/>
      <c r="AB875" s="39"/>
      <c r="AC875" s="39"/>
      <c r="AD875" s="39"/>
      <c r="AE875" s="39"/>
      <c r="AT875" s="18" t="s">
        <v>169</v>
      </c>
      <c r="AU875" s="18" t="s">
        <v>85</v>
      </c>
    </row>
    <row r="876" s="2" customFormat="1" ht="37.8" customHeight="1">
      <c r="A876" s="39"/>
      <c r="B876" s="40"/>
      <c r="C876" s="281" t="s">
        <v>1254</v>
      </c>
      <c r="D876" s="281" t="s">
        <v>227</v>
      </c>
      <c r="E876" s="282" t="s">
        <v>1255</v>
      </c>
      <c r="F876" s="283" t="s">
        <v>1256</v>
      </c>
      <c r="G876" s="284" t="s">
        <v>260</v>
      </c>
      <c r="H876" s="285">
        <v>236.078</v>
      </c>
      <c r="I876" s="286"/>
      <c r="J876" s="287">
        <f>ROUND(I876*H876,2)</f>
        <v>0</v>
      </c>
      <c r="K876" s="288"/>
      <c r="L876" s="289"/>
      <c r="M876" s="290" t="s">
        <v>1</v>
      </c>
      <c r="N876" s="291" t="s">
        <v>43</v>
      </c>
      <c r="O876" s="93"/>
      <c r="P876" s="239">
        <f>O876*H876</f>
        <v>0</v>
      </c>
      <c r="Q876" s="239">
        <v>0.00013999999999999999</v>
      </c>
      <c r="R876" s="239">
        <f>Q876*H876</f>
        <v>0.033050919999999998</v>
      </c>
      <c r="S876" s="239">
        <v>0</v>
      </c>
      <c r="T876" s="240">
        <f>S876*H876</f>
        <v>0</v>
      </c>
      <c r="U876" s="39"/>
      <c r="V876" s="39"/>
      <c r="W876" s="39"/>
      <c r="X876" s="39"/>
      <c r="Y876" s="39"/>
      <c r="Z876" s="39"/>
      <c r="AA876" s="39"/>
      <c r="AB876" s="39"/>
      <c r="AC876" s="39"/>
      <c r="AD876" s="39"/>
      <c r="AE876" s="39"/>
      <c r="AR876" s="241" t="s">
        <v>328</v>
      </c>
      <c r="AT876" s="241" t="s">
        <v>227</v>
      </c>
      <c r="AU876" s="241" t="s">
        <v>85</v>
      </c>
      <c r="AY876" s="18" t="s">
        <v>161</v>
      </c>
      <c r="BE876" s="242">
        <f>IF(N876="základní",J876,0)</f>
        <v>0</v>
      </c>
      <c r="BF876" s="242">
        <f>IF(N876="snížená",J876,0)</f>
        <v>0</v>
      </c>
      <c r="BG876" s="242">
        <f>IF(N876="zákl. přenesená",J876,0)</f>
        <v>0</v>
      </c>
      <c r="BH876" s="242">
        <f>IF(N876="sníž. přenesená",J876,0)</f>
        <v>0</v>
      </c>
      <c r="BI876" s="242">
        <f>IF(N876="nulová",J876,0)</f>
        <v>0</v>
      </c>
      <c r="BJ876" s="18" t="s">
        <v>167</v>
      </c>
      <c r="BK876" s="242">
        <f>ROUND(I876*H876,2)</f>
        <v>0</v>
      </c>
      <c r="BL876" s="18" t="s">
        <v>248</v>
      </c>
      <c r="BM876" s="241" t="s">
        <v>1257</v>
      </c>
    </row>
    <row r="877" s="2" customFormat="1">
      <c r="A877" s="39"/>
      <c r="B877" s="40"/>
      <c r="C877" s="41"/>
      <c r="D877" s="243" t="s">
        <v>169</v>
      </c>
      <c r="E877" s="41"/>
      <c r="F877" s="244" t="s">
        <v>1256</v>
      </c>
      <c r="G877" s="41"/>
      <c r="H877" s="41"/>
      <c r="I877" s="245"/>
      <c r="J877" s="41"/>
      <c r="K877" s="41"/>
      <c r="L877" s="45"/>
      <c r="M877" s="246"/>
      <c r="N877" s="247"/>
      <c r="O877" s="93"/>
      <c r="P877" s="93"/>
      <c r="Q877" s="93"/>
      <c r="R877" s="93"/>
      <c r="S877" s="93"/>
      <c r="T877" s="94"/>
      <c r="U877" s="39"/>
      <c r="V877" s="39"/>
      <c r="W877" s="39"/>
      <c r="X877" s="39"/>
      <c r="Y877" s="39"/>
      <c r="Z877" s="39"/>
      <c r="AA877" s="39"/>
      <c r="AB877" s="39"/>
      <c r="AC877" s="39"/>
      <c r="AD877" s="39"/>
      <c r="AE877" s="39"/>
      <c r="AT877" s="18" t="s">
        <v>169</v>
      </c>
      <c r="AU877" s="18" t="s">
        <v>85</v>
      </c>
    </row>
    <row r="878" s="13" customFormat="1">
      <c r="A878" s="13"/>
      <c r="B878" s="248"/>
      <c r="C878" s="249"/>
      <c r="D878" s="243" t="s">
        <v>178</v>
      </c>
      <c r="E878" s="250" t="s">
        <v>1</v>
      </c>
      <c r="F878" s="251" t="s">
        <v>1258</v>
      </c>
      <c r="G878" s="249"/>
      <c r="H878" s="252">
        <v>236.078</v>
      </c>
      <c r="I878" s="253"/>
      <c r="J878" s="249"/>
      <c r="K878" s="249"/>
      <c r="L878" s="254"/>
      <c r="M878" s="255"/>
      <c r="N878" s="256"/>
      <c r="O878" s="256"/>
      <c r="P878" s="256"/>
      <c r="Q878" s="256"/>
      <c r="R878" s="256"/>
      <c r="S878" s="256"/>
      <c r="T878" s="257"/>
      <c r="U878" s="13"/>
      <c r="V878" s="13"/>
      <c r="W878" s="13"/>
      <c r="X878" s="13"/>
      <c r="Y878" s="13"/>
      <c r="Z878" s="13"/>
      <c r="AA878" s="13"/>
      <c r="AB878" s="13"/>
      <c r="AC878" s="13"/>
      <c r="AD878" s="13"/>
      <c r="AE878" s="13"/>
      <c r="AT878" s="258" t="s">
        <v>178</v>
      </c>
      <c r="AU878" s="258" t="s">
        <v>85</v>
      </c>
      <c r="AV878" s="13" t="s">
        <v>85</v>
      </c>
      <c r="AW878" s="13" t="s">
        <v>32</v>
      </c>
      <c r="AX878" s="13" t="s">
        <v>83</v>
      </c>
      <c r="AY878" s="258" t="s">
        <v>161</v>
      </c>
    </row>
    <row r="879" s="2" customFormat="1" ht="16.5" customHeight="1">
      <c r="A879" s="39"/>
      <c r="B879" s="40"/>
      <c r="C879" s="229" t="s">
        <v>1259</v>
      </c>
      <c r="D879" s="229" t="s">
        <v>163</v>
      </c>
      <c r="E879" s="230" t="s">
        <v>1260</v>
      </c>
      <c r="F879" s="231" t="s">
        <v>1261</v>
      </c>
      <c r="G879" s="232" t="s">
        <v>166</v>
      </c>
      <c r="H879" s="233">
        <v>195</v>
      </c>
      <c r="I879" s="234"/>
      <c r="J879" s="235">
        <f>ROUND(I879*H879,2)</f>
        <v>0</v>
      </c>
      <c r="K879" s="236"/>
      <c r="L879" s="45"/>
      <c r="M879" s="237" t="s">
        <v>1</v>
      </c>
      <c r="N879" s="238" t="s">
        <v>43</v>
      </c>
      <c r="O879" s="93"/>
      <c r="P879" s="239">
        <f>O879*H879</f>
        <v>0</v>
      </c>
      <c r="Q879" s="239">
        <v>0</v>
      </c>
      <c r="R879" s="239">
        <f>Q879*H879</f>
        <v>0</v>
      </c>
      <c r="S879" s="239">
        <v>0</v>
      </c>
      <c r="T879" s="240">
        <f>S879*H879</f>
        <v>0</v>
      </c>
      <c r="U879" s="39"/>
      <c r="V879" s="39"/>
      <c r="W879" s="39"/>
      <c r="X879" s="39"/>
      <c r="Y879" s="39"/>
      <c r="Z879" s="39"/>
      <c r="AA879" s="39"/>
      <c r="AB879" s="39"/>
      <c r="AC879" s="39"/>
      <c r="AD879" s="39"/>
      <c r="AE879" s="39"/>
      <c r="AR879" s="241" t="s">
        <v>248</v>
      </c>
      <c r="AT879" s="241" t="s">
        <v>163</v>
      </c>
      <c r="AU879" s="241" t="s">
        <v>85</v>
      </c>
      <c r="AY879" s="18" t="s">
        <v>161</v>
      </c>
      <c r="BE879" s="242">
        <f>IF(N879="základní",J879,0)</f>
        <v>0</v>
      </c>
      <c r="BF879" s="242">
        <f>IF(N879="snížená",J879,0)</f>
        <v>0</v>
      </c>
      <c r="BG879" s="242">
        <f>IF(N879="zákl. přenesená",J879,0)</f>
        <v>0</v>
      </c>
      <c r="BH879" s="242">
        <f>IF(N879="sníž. přenesená",J879,0)</f>
        <v>0</v>
      </c>
      <c r="BI879" s="242">
        <f>IF(N879="nulová",J879,0)</f>
        <v>0</v>
      </c>
      <c r="BJ879" s="18" t="s">
        <v>167</v>
      </c>
      <c r="BK879" s="242">
        <f>ROUND(I879*H879,2)</f>
        <v>0</v>
      </c>
      <c r="BL879" s="18" t="s">
        <v>248</v>
      </c>
      <c r="BM879" s="241" t="s">
        <v>1262</v>
      </c>
    </row>
    <row r="880" s="2" customFormat="1">
      <c r="A880" s="39"/>
      <c r="B880" s="40"/>
      <c r="C880" s="41"/>
      <c r="D880" s="243" t="s">
        <v>169</v>
      </c>
      <c r="E880" s="41"/>
      <c r="F880" s="244" t="s">
        <v>1261</v>
      </c>
      <c r="G880" s="41"/>
      <c r="H880" s="41"/>
      <c r="I880" s="245"/>
      <c r="J880" s="41"/>
      <c r="K880" s="41"/>
      <c r="L880" s="45"/>
      <c r="M880" s="246"/>
      <c r="N880" s="247"/>
      <c r="O880" s="93"/>
      <c r="P880" s="93"/>
      <c r="Q880" s="93"/>
      <c r="R880" s="93"/>
      <c r="S880" s="93"/>
      <c r="T880" s="94"/>
      <c r="U880" s="39"/>
      <c r="V880" s="39"/>
      <c r="W880" s="39"/>
      <c r="X880" s="39"/>
      <c r="Y880" s="39"/>
      <c r="Z880" s="39"/>
      <c r="AA880" s="39"/>
      <c r="AB880" s="39"/>
      <c r="AC880" s="39"/>
      <c r="AD880" s="39"/>
      <c r="AE880" s="39"/>
      <c r="AT880" s="18" t="s">
        <v>169</v>
      </c>
      <c r="AU880" s="18" t="s">
        <v>85</v>
      </c>
    </row>
    <row r="881" s="13" customFormat="1">
      <c r="A881" s="13"/>
      <c r="B881" s="248"/>
      <c r="C881" s="249"/>
      <c r="D881" s="243" t="s">
        <v>178</v>
      </c>
      <c r="E881" s="250" t="s">
        <v>1</v>
      </c>
      <c r="F881" s="251" t="s">
        <v>1263</v>
      </c>
      <c r="G881" s="249"/>
      <c r="H881" s="252">
        <v>195</v>
      </c>
      <c r="I881" s="253"/>
      <c r="J881" s="249"/>
      <c r="K881" s="249"/>
      <c r="L881" s="254"/>
      <c r="M881" s="255"/>
      <c r="N881" s="256"/>
      <c r="O881" s="256"/>
      <c r="P881" s="256"/>
      <c r="Q881" s="256"/>
      <c r="R881" s="256"/>
      <c r="S881" s="256"/>
      <c r="T881" s="257"/>
      <c r="U881" s="13"/>
      <c r="V881" s="13"/>
      <c r="W881" s="13"/>
      <c r="X881" s="13"/>
      <c r="Y881" s="13"/>
      <c r="Z881" s="13"/>
      <c r="AA881" s="13"/>
      <c r="AB881" s="13"/>
      <c r="AC881" s="13"/>
      <c r="AD881" s="13"/>
      <c r="AE881" s="13"/>
      <c r="AT881" s="258" t="s">
        <v>178</v>
      </c>
      <c r="AU881" s="258" t="s">
        <v>85</v>
      </c>
      <c r="AV881" s="13" t="s">
        <v>85</v>
      </c>
      <c r="AW881" s="13" t="s">
        <v>32</v>
      </c>
      <c r="AX881" s="13" t="s">
        <v>83</v>
      </c>
      <c r="AY881" s="258" t="s">
        <v>161</v>
      </c>
    </row>
    <row r="882" s="2" customFormat="1" ht="24.15" customHeight="1">
      <c r="A882" s="39"/>
      <c r="B882" s="40"/>
      <c r="C882" s="281" t="s">
        <v>1264</v>
      </c>
      <c r="D882" s="281" t="s">
        <v>227</v>
      </c>
      <c r="E882" s="282" t="s">
        <v>1265</v>
      </c>
      <c r="F882" s="283" t="s">
        <v>1266</v>
      </c>
      <c r="G882" s="284" t="s">
        <v>166</v>
      </c>
      <c r="H882" s="285">
        <v>214.5</v>
      </c>
      <c r="I882" s="286"/>
      <c r="J882" s="287">
        <f>ROUND(I882*H882,2)</f>
        <v>0</v>
      </c>
      <c r="K882" s="288"/>
      <c r="L882" s="289"/>
      <c r="M882" s="290" t="s">
        <v>1</v>
      </c>
      <c r="N882" s="291" t="s">
        <v>43</v>
      </c>
      <c r="O882" s="93"/>
      <c r="P882" s="239">
        <f>O882*H882</f>
        <v>0</v>
      </c>
      <c r="Q882" s="239">
        <v>1.0000000000000001E-05</v>
      </c>
      <c r="R882" s="239">
        <f>Q882*H882</f>
        <v>0.0021450000000000002</v>
      </c>
      <c r="S882" s="239">
        <v>0</v>
      </c>
      <c r="T882" s="240">
        <f>S882*H882</f>
        <v>0</v>
      </c>
      <c r="U882" s="39"/>
      <c r="V882" s="39"/>
      <c r="W882" s="39"/>
      <c r="X882" s="39"/>
      <c r="Y882" s="39"/>
      <c r="Z882" s="39"/>
      <c r="AA882" s="39"/>
      <c r="AB882" s="39"/>
      <c r="AC882" s="39"/>
      <c r="AD882" s="39"/>
      <c r="AE882" s="39"/>
      <c r="AR882" s="241" t="s">
        <v>328</v>
      </c>
      <c r="AT882" s="241" t="s">
        <v>227</v>
      </c>
      <c r="AU882" s="241" t="s">
        <v>85</v>
      </c>
      <c r="AY882" s="18" t="s">
        <v>161</v>
      </c>
      <c r="BE882" s="242">
        <f>IF(N882="základní",J882,0)</f>
        <v>0</v>
      </c>
      <c r="BF882" s="242">
        <f>IF(N882="snížená",J882,0)</f>
        <v>0</v>
      </c>
      <c r="BG882" s="242">
        <f>IF(N882="zákl. přenesená",J882,0)</f>
        <v>0</v>
      </c>
      <c r="BH882" s="242">
        <f>IF(N882="sníž. přenesená",J882,0)</f>
        <v>0</v>
      </c>
      <c r="BI882" s="242">
        <f>IF(N882="nulová",J882,0)</f>
        <v>0</v>
      </c>
      <c r="BJ882" s="18" t="s">
        <v>167</v>
      </c>
      <c r="BK882" s="242">
        <f>ROUND(I882*H882,2)</f>
        <v>0</v>
      </c>
      <c r="BL882" s="18" t="s">
        <v>248</v>
      </c>
      <c r="BM882" s="241" t="s">
        <v>1267</v>
      </c>
    </row>
    <row r="883" s="2" customFormat="1">
      <c r="A883" s="39"/>
      <c r="B883" s="40"/>
      <c r="C883" s="41"/>
      <c r="D883" s="243" t="s">
        <v>169</v>
      </c>
      <c r="E883" s="41"/>
      <c r="F883" s="244" t="s">
        <v>1266</v>
      </c>
      <c r="G883" s="41"/>
      <c r="H883" s="41"/>
      <c r="I883" s="245"/>
      <c r="J883" s="41"/>
      <c r="K883" s="41"/>
      <c r="L883" s="45"/>
      <c r="M883" s="246"/>
      <c r="N883" s="247"/>
      <c r="O883" s="93"/>
      <c r="P883" s="93"/>
      <c r="Q883" s="93"/>
      <c r="R883" s="93"/>
      <c r="S883" s="93"/>
      <c r="T883" s="94"/>
      <c r="U883" s="39"/>
      <c r="V883" s="39"/>
      <c r="W883" s="39"/>
      <c r="X883" s="39"/>
      <c r="Y883" s="39"/>
      <c r="Z883" s="39"/>
      <c r="AA883" s="39"/>
      <c r="AB883" s="39"/>
      <c r="AC883" s="39"/>
      <c r="AD883" s="39"/>
      <c r="AE883" s="39"/>
      <c r="AT883" s="18" t="s">
        <v>169</v>
      </c>
      <c r="AU883" s="18" t="s">
        <v>85</v>
      </c>
    </row>
    <row r="884" s="13" customFormat="1">
      <c r="A884" s="13"/>
      <c r="B884" s="248"/>
      <c r="C884" s="249"/>
      <c r="D884" s="243" t="s">
        <v>178</v>
      </c>
      <c r="E884" s="250" t="s">
        <v>1</v>
      </c>
      <c r="F884" s="251" t="s">
        <v>1268</v>
      </c>
      <c r="G884" s="249"/>
      <c r="H884" s="252">
        <v>214.5</v>
      </c>
      <c r="I884" s="253"/>
      <c r="J884" s="249"/>
      <c r="K884" s="249"/>
      <c r="L884" s="254"/>
      <c r="M884" s="255"/>
      <c r="N884" s="256"/>
      <c r="O884" s="256"/>
      <c r="P884" s="256"/>
      <c r="Q884" s="256"/>
      <c r="R884" s="256"/>
      <c r="S884" s="256"/>
      <c r="T884" s="257"/>
      <c r="U884" s="13"/>
      <c r="V884" s="13"/>
      <c r="W884" s="13"/>
      <c r="X884" s="13"/>
      <c r="Y884" s="13"/>
      <c r="Z884" s="13"/>
      <c r="AA884" s="13"/>
      <c r="AB884" s="13"/>
      <c r="AC884" s="13"/>
      <c r="AD884" s="13"/>
      <c r="AE884" s="13"/>
      <c r="AT884" s="258" t="s">
        <v>178</v>
      </c>
      <c r="AU884" s="258" t="s">
        <v>85</v>
      </c>
      <c r="AV884" s="13" t="s">
        <v>85</v>
      </c>
      <c r="AW884" s="13" t="s">
        <v>32</v>
      </c>
      <c r="AX884" s="13" t="s">
        <v>83</v>
      </c>
      <c r="AY884" s="258" t="s">
        <v>161</v>
      </c>
    </row>
    <row r="885" s="2" customFormat="1" ht="24.15" customHeight="1">
      <c r="A885" s="39"/>
      <c r="B885" s="40"/>
      <c r="C885" s="229" t="s">
        <v>1269</v>
      </c>
      <c r="D885" s="229" t="s">
        <v>163</v>
      </c>
      <c r="E885" s="230" t="s">
        <v>1270</v>
      </c>
      <c r="F885" s="231" t="s">
        <v>1271</v>
      </c>
      <c r="G885" s="232" t="s">
        <v>214</v>
      </c>
      <c r="H885" s="233">
        <v>17.585000000000001</v>
      </c>
      <c r="I885" s="234"/>
      <c r="J885" s="235">
        <f>ROUND(I885*H885,2)</f>
        <v>0</v>
      </c>
      <c r="K885" s="236"/>
      <c r="L885" s="45"/>
      <c r="M885" s="237" t="s">
        <v>1</v>
      </c>
      <c r="N885" s="238" t="s">
        <v>43</v>
      </c>
      <c r="O885" s="93"/>
      <c r="P885" s="239">
        <f>O885*H885</f>
        <v>0</v>
      </c>
      <c r="Q885" s="239">
        <v>0</v>
      </c>
      <c r="R885" s="239">
        <f>Q885*H885</f>
        <v>0</v>
      </c>
      <c r="S885" s="239">
        <v>0</v>
      </c>
      <c r="T885" s="240">
        <f>S885*H885</f>
        <v>0</v>
      </c>
      <c r="U885" s="39"/>
      <c r="V885" s="39"/>
      <c r="W885" s="39"/>
      <c r="X885" s="39"/>
      <c r="Y885" s="39"/>
      <c r="Z885" s="39"/>
      <c r="AA885" s="39"/>
      <c r="AB885" s="39"/>
      <c r="AC885" s="39"/>
      <c r="AD885" s="39"/>
      <c r="AE885" s="39"/>
      <c r="AR885" s="241" t="s">
        <v>248</v>
      </c>
      <c r="AT885" s="241" t="s">
        <v>163</v>
      </c>
      <c r="AU885" s="241" t="s">
        <v>85</v>
      </c>
      <c r="AY885" s="18" t="s">
        <v>161</v>
      </c>
      <c r="BE885" s="242">
        <f>IF(N885="základní",J885,0)</f>
        <v>0</v>
      </c>
      <c r="BF885" s="242">
        <f>IF(N885="snížená",J885,0)</f>
        <v>0</v>
      </c>
      <c r="BG885" s="242">
        <f>IF(N885="zákl. přenesená",J885,0)</f>
        <v>0</v>
      </c>
      <c r="BH885" s="242">
        <f>IF(N885="sníž. přenesená",J885,0)</f>
        <v>0</v>
      </c>
      <c r="BI885" s="242">
        <f>IF(N885="nulová",J885,0)</f>
        <v>0</v>
      </c>
      <c r="BJ885" s="18" t="s">
        <v>167</v>
      </c>
      <c r="BK885" s="242">
        <f>ROUND(I885*H885,2)</f>
        <v>0</v>
      </c>
      <c r="BL885" s="18" t="s">
        <v>248</v>
      </c>
      <c r="BM885" s="241" t="s">
        <v>1272</v>
      </c>
    </row>
    <row r="886" s="2" customFormat="1">
      <c r="A886" s="39"/>
      <c r="B886" s="40"/>
      <c r="C886" s="41"/>
      <c r="D886" s="243" t="s">
        <v>169</v>
      </c>
      <c r="E886" s="41"/>
      <c r="F886" s="244" t="s">
        <v>1271</v>
      </c>
      <c r="G886" s="41"/>
      <c r="H886" s="41"/>
      <c r="I886" s="245"/>
      <c r="J886" s="41"/>
      <c r="K886" s="41"/>
      <c r="L886" s="45"/>
      <c r="M886" s="246"/>
      <c r="N886" s="247"/>
      <c r="O886" s="93"/>
      <c r="P886" s="93"/>
      <c r="Q886" s="93"/>
      <c r="R886" s="93"/>
      <c r="S886" s="93"/>
      <c r="T886" s="94"/>
      <c r="U886" s="39"/>
      <c r="V886" s="39"/>
      <c r="W886" s="39"/>
      <c r="X886" s="39"/>
      <c r="Y886" s="39"/>
      <c r="Z886" s="39"/>
      <c r="AA886" s="39"/>
      <c r="AB886" s="39"/>
      <c r="AC886" s="39"/>
      <c r="AD886" s="39"/>
      <c r="AE886" s="39"/>
      <c r="AT886" s="18" t="s">
        <v>169</v>
      </c>
      <c r="AU886" s="18" t="s">
        <v>85</v>
      </c>
    </row>
    <row r="887" s="12" customFormat="1" ht="22.8" customHeight="1">
      <c r="A887" s="12"/>
      <c r="B887" s="213"/>
      <c r="C887" s="214"/>
      <c r="D887" s="215" t="s">
        <v>75</v>
      </c>
      <c r="E887" s="227" t="s">
        <v>1273</v>
      </c>
      <c r="F887" s="227" t="s">
        <v>1274</v>
      </c>
      <c r="G887" s="214"/>
      <c r="H887" s="214"/>
      <c r="I887" s="217"/>
      <c r="J887" s="228">
        <f>BK887</f>
        <v>0</v>
      </c>
      <c r="K887" s="214"/>
      <c r="L887" s="219"/>
      <c r="M887" s="220"/>
      <c r="N887" s="221"/>
      <c r="O887" s="221"/>
      <c r="P887" s="222">
        <f>SUM(P888:P949)</f>
        <v>0</v>
      </c>
      <c r="Q887" s="221"/>
      <c r="R887" s="222">
        <f>SUM(R888:R949)</f>
        <v>0.373697</v>
      </c>
      <c r="S887" s="221"/>
      <c r="T887" s="223">
        <f>SUM(T888:T949)</f>
        <v>0.17399999999999999</v>
      </c>
      <c r="U887" s="12"/>
      <c r="V887" s="12"/>
      <c r="W887" s="12"/>
      <c r="X887" s="12"/>
      <c r="Y887" s="12"/>
      <c r="Z887" s="12"/>
      <c r="AA887" s="12"/>
      <c r="AB887" s="12"/>
      <c r="AC887" s="12"/>
      <c r="AD887" s="12"/>
      <c r="AE887" s="12"/>
      <c r="AR887" s="224" t="s">
        <v>85</v>
      </c>
      <c r="AT887" s="225" t="s">
        <v>75</v>
      </c>
      <c r="AU887" s="225" t="s">
        <v>83</v>
      </c>
      <c r="AY887" s="224" t="s">
        <v>161</v>
      </c>
      <c r="BK887" s="226">
        <f>SUM(BK888:BK949)</f>
        <v>0</v>
      </c>
    </row>
    <row r="888" s="2" customFormat="1" ht="33" customHeight="1">
      <c r="A888" s="39"/>
      <c r="B888" s="40"/>
      <c r="C888" s="229" t="s">
        <v>1275</v>
      </c>
      <c r="D888" s="229" t="s">
        <v>163</v>
      </c>
      <c r="E888" s="230" t="s">
        <v>1276</v>
      </c>
      <c r="F888" s="231" t="s">
        <v>1277</v>
      </c>
      <c r="G888" s="232" t="s">
        <v>260</v>
      </c>
      <c r="H888" s="233">
        <v>1.1879999999999999</v>
      </c>
      <c r="I888" s="234"/>
      <c r="J888" s="235">
        <f>ROUND(I888*H888,2)</f>
        <v>0</v>
      </c>
      <c r="K888" s="236"/>
      <c r="L888" s="45"/>
      <c r="M888" s="237" t="s">
        <v>1</v>
      </c>
      <c r="N888" s="238" t="s">
        <v>43</v>
      </c>
      <c r="O888" s="93"/>
      <c r="P888" s="239">
        <f>O888*H888</f>
        <v>0</v>
      </c>
      <c r="Q888" s="239">
        <v>0.00025000000000000001</v>
      </c>
      <c r="R888" s="239">
        <f>Q888*H888</f>
        <v>0.00029700000000000001</v>
      </c>
      <c r="S888" s="239">
        <v>0</v>
      </c>
      <c r="T888" s="240">
        <f>S888*H888</f>
        <v>0</v>
      </c>
      <c r="U888" s="39"/>
      <c r="V888" s="39"/>
      <c r="W888" s="39"/>
      <c r="X888" s="39"/>
      <c r="Y888" s="39"/>
      <c r="Z888" s="39"/>
      <c r="AA888" s="39"/>
      <c r="AB888" s="39"/>
      <c r="AC888" s="39"/>
      <c r="AD888" s="39"/>
      <c r="AE888" s="39"/>
      <c r="AR888" s="241" t="s">
        <v>248</v>
      </c>
      <c r="AT888" s="241" t="s">
        <v>163</v>
      </c>
      <c r="AU888" s="241" t="s">
        <v>85</v>
      </c>
      <c r="AY888" s="18" t="s">
        <v>161</v>
      </c>
      <c r="BE888" s="242">
        <f>IF(N888="základní",J888,0)</f>
        <v>0</v>
      </c>
      <c r="BF888" s="242">
        <f>IF(N888="snížená",J888,0)</f>
        <v>0</v>
      </c>
      <c r="BG888" s="242">
        <f>IF(N888="zákl. přenesená",J888,0)</f>
        <v>0</v>
      </c>
      <c r="BH888" s="242">
        <f>IF(N888="sníž. přenesená",J888,0)</f>
        <v>0</v>
      </c>
      <c r="BI888" s="242">
        <f>IF(N888="nulová",J888,0)</f>
        <v>0</v>
      </c>
      <c r="BJ888" s="18" t="s">
        <v>167</v>
      </c>
      <c r="BK888" s="242">
        <f>ROUND(I888*H888,2)</f>
        <v>0</v>
      </c>
      <c r="BL888" s="18" t="s">
        <v>248</v>
      </c>
      <c r="BM888" s="241" t="s">
        <v>1278</v>
      </c>
    </row>
    <row r="889" s="2" customFormat="1">
      <c r="A889" s="39"/>
      <c r="B889" s="40"/>
      <c r="C889" s="41"/>
      <c r="D889" s="243" t="s">
        <v>169</v>
      </c>
      <c r="E889" s="41"/>
      <c r="F889" s="244" t="s">
        <v>1277</v>
      </c>
      <c r="G889" s="41"/>
      <c r="H889" s="41"/>
      <c r="I889" s="245"/>
      <c r="J889" s="41"/>
      <c r="K889" s="41"/>
      <c r="L889" s="45"/>
      <c r="M889" s="246"/>
      <c r="N889" s="247"/>
      <c r="O889" s="93"/>
      <c r="P889" s="93"/>
      <c r="Q889" s="93"/>
      <c r="R889" s="93"/>
      <c r="S889" s="93"/>
      <c r="T889" s="94"/>
      <c r="U889" s="39"/>
      <c r="V889" s="39"/>
      <c r="W889" s="39"/>
      <c r="X889" s="39"/>
      <c r="Y889" s="39"/>
      <c r="Z889" s="39"/>
      <c r="AA889" s="39"/>
      <c r="AB889" s="39"/>
      <c r="AC889" s="39"/>
      <c r="AD889" s="39"/>
      <c r="AE889" s="39"/>
      <c r="AT889" s="18" t="s">
        <v>169</v>
      </c>
      <c r="AU889" s="18" t="s">
        <v>85</v>
      </c>
    </row>
    <row r="890" s="13" customFormat="1">
      <c r="A890" s="13"/>
      <c r="B890" s="248"/>
      <c r="C890" s="249"/>
      <c r="D890" s="243" t="s">
        <v>178</v>
      </c>
      <c r="E890" s="250" t="s">
        <v>1</v>
      </c>
      <c r="F890" s="251" t="s">
        <v>1279</v>
      </c>
      <c r="G890" s="249"/>
      <c r="H890" s="252">
        <v>1.1879999999999999</v>
      </c>
      <c r="I890" s="253"/>
      <c r="J890" s="249"/>
      <c r="K890" s="249"/>
      <c r="L890" s="254"/>
      <c r="M890" s="255"/>
      <c r="N890" s="256"/>
      <c r="O890" s="256"/>
      <c r="P890" s="256"/>
      <c r="Q890" s="256"/>
      <c r="R890" s="256"/>
      <c r="S890" s="256"/>
      <c r="T890" s="257"/>
      <c r="U890" s="13"/>
      <c r="V890" s="13"/>
      <c r="W890" s="13"/>
      <c r="X890" s="13"/>
      <c r="Y890" s="13"/>
      <c r="Z890" s="13"/>
      <c r="AA890" s="13"/>
      <c r="AB890" s="13"/>
      <c r="AC890" s="13"/>
      <c r="AD890" s="13"/>
      <c r="AE890" s="13"/>
      <c r="AT890" s="258" t="s">
        <v>178</v>
      </c>
      <c r="AU890" s="258" t="s">
        <v>85</v>
      </c>
      <c r="AV890" s="13" t="s">
        <v>85</v>
      </c>
      <c r="AW890" s="13" t="s">
        <v>32</v>
      </c>
      <c r="AX890" s="13" t="s">
        <v>83</v>
      </c>
      <c r="AY890" s="258" t="s">
        <v>161</v>
      </c>
    </row>
    <row r="891" s="2" customFormat="1" ht="16.5" customHeight="1">
      <c r="A891" s="39"/>
      <c r="B891" s="40"/>
      <c r="C891" s="281" t="s">
        <v>1280</v>
      </c>
      <c r="D891" s="281" t="s">
        <v>227</v>
      </c>
      <c r="E891" s="282" t="s">
        <v>1281</v>
      </c>
      <c r="F891" s="283" t="s">
        <v>1282</v>
      </c>
      <c r="G891" s="284" t="s">
        <v>266</v>
      </c>
      <c r="H891" s="285">
        <v>1</v>
      </c>
      <c r="I891" s="286"/>
      <c r="J891" s="287">
        <f>ROUND(I891*H891,2)</f>
        <v>0</v>
      </c>
      <c r="K891" s="288"/>
      <c r="L891" s="289"/>
      <c r="M891" s="290" t="s">
        <v>1</v>
      </c>
      <c r="N891" s="291" t="s">
        <v>43</v>
      </c>
      <c r="O891" s="93"/>
      <c r="P891" s="239">
        <f>O891*H891</f>
        <v>0</v>
      </c>
      <c r="Q891" s="239">
        <v>0.03056</v>
      </c>
      <c r="R891" s="239">
        <f>Q891*H891</f>
        <v>0.03056</v>
      </c>
      <c r="S891" s="239">
        <v>0</v>
      </c>
      <c r="T891" s="240">
        <f>S891*H891</f>
        <v>0</v>
      </c>
      <c r="U891" s="39"/>
      <c r="V891" s="39"/>
      <c r="W891" s="39"/>
      <c r="X891" s="39"/>
      <c r="Y891" s="39"/>
      <c r="Z891" s="39"/>
      <c r="AA891" s="39"/>
      <c r="AB891" s="39"/>
      <c r="AC891" s="39"/>
      <c r="AD891" s="39"/>
      <c r="AE891" s="39"/>
      <c r="AR891" s="241" t="s">
        <v>328</v>
      </c>
      <c r="AT891" s="241" t="s">
        <v>227</v>
      </c>
      <c r="AU891" s="241" t="s">
        <v>85</v>
      </c>
      <c r="AY891" s="18" t="s">
        <v>161</v>
      </c>
      <c r="BE891" s="242">
        <f>IF(N891="základní",J891,0)</f>
        <v>0</v>
      </c>
      <c r="BF891" s="242">
        <f>IF(N891="snížená",J891,0)</f>
        <v>0</v>
      </c>
      <c r="BG891" s="242">
        <f>IF(N891="zákl. přenesená",J891,0)</f>
        <v>0</v>
      </c>
      <c r="BH891" s="242">
        <f>IF(N891="sníž. přenesená",J891,0)</f>
        <v>0</v>
      </c>
      <c r="BI891" s="242">
        <f>IF(N891="nulová",J891,0)</f>
        <v>0</v>
      </c>
      <c r="BJ891" s="18" t="s">
        <v>167</v>
      </c>
      <c r="BK891" s="242">
        <f>ROUND(I891*H891,2)</f>
        <v>0</v>
      </c>
      <c r="BL891" s="18" t="s">
        <v>248</v>
      </c>
      <c r="BM891" s="241" t="s">
        <v>1283</v>
      </c>
    </row>
    <row r="892" s="2" customFormat="1">
      <c r="A892" s="39"/>
      <c r="B892" s="40"/>
      <c r="C892" s="41"/>
      <c r="D892" s="243" t="s">
        <v>169</v>
      </c>
      <c r="E892" s="41"/>
      <c r="F892" s="244" t="s">
        <v>1282</v>
      </c>
      <c r="G892" s="41"/>
      <c r="H892" s="41"/>
      <c r="I892" s="245"/>
      <c r="J892" s="41"/>
      <c r="K892" s="41"/>
      <c r="L892" s="45"/>
      <c r="M892" s="246"/>
      <c r="N892" s="247"/>
      <c r="O892" s="93"/>
      <c r="P892" s="93"/>
      <c r="Q892" s="93"/>
      <c r="R892" s="93"/>
      <c r="S892" s="93"/>
      <c r="T892" s="94"/>
      <c r="U892" s="39"/>
      <c r="V892" s="39"/>
      <c r="W892" s="39"/>
      <c r="X892" s="39"/>
      <c r="Y892" s="39"/>
      <c r="Z892" s="39"/>
      <c r="AA892" s="39"/>
      <c r="AB892" s="39"/>
      <c r="AC892" s="39"/>
      <c r="AD892" s="39"/>
      <c r="AE892" s="39"/>
      <c r="AT892" s="18" t="s">
        <v>169</v>
      </c>
      <c r="AU892" s="18" t="s">
        <v>85</v>
      </c>
    </row>
    <row r="893" s="2" customFormat="1" ht="24.15" customHeight="1">
      <c r="A893" s="39"/>
      <c r="B893" s="40"/>
      <c r="C893" s="229" t="s">
        <v>1284</v>
      </c>
      <c r="D893" s="229" t="s">
        <v>163</v>
      </c>
      <c r="E893" s="230" t="s">
        <v>1285</v>
      </c>
      <c r="F893" s="231" t="s">
        <v>1286</v>
      </c>
      <c r="G893" s="232" t="s">
        <v>266</v>
      </c>
      <c r="H893" s="233">
        <v>5</v>
      </c>
      <c r="I893" s="234"/>
      <c r="J893" s="235">
        <f>ROUND(I893*H893,2)</f>
        <v>0</v>
      </c>
      <c r="K893" s="236"/>
      <c r="L893" s="45"/>
      <c r="M893" s="237" t="s">
        <v>1</v>
      </c>
      <c r="N893" s="238" t="s">
        <v>43</v>
      </c>
      <c r="O893" s="93"/>
      <c r="P893" s="239">
        <f>O893*H893</f>
        <v>0</v>
      </c>
      <c r="Q893" s="239">
        <v>0</v>
      </c>
      <c r="R893" s="239">
        <f>Q893*H893</f>
        <v>0</v>
      </c>
      <c r="S893" s="239">
        <v>0</v>
      </c>
      <c r="T893" s="240">
        <f>S893*H893</f>
        <v>0</v>
      </c>
      <c r="U893" s="39"/>
      <c r="V893" s="39"/>
      <c r="W893" s="39"/>
      <c r="X893" s="39"/>
      <c r="Y893" s="39"/>
      <c r="Z893" s="39"/>
      <c r="AA893" s="39"/>
      <c r="AB893" s="39"/>
      <c r="AC893" s="39"/>
      <c r="AD893" s="39"/>
      <c r="AE893" s="39"/>
      <c r="AR893" s="241" t="s">
        <v>248</v>
      </c>
      <c r="AT893" s="241" t="s">
        <v>163</v>
      </c>
      <c r="AU893" s="241" t="s">
        <v>85</v>
      </c>
      <c r="AY893" s="18" t="s">
        <v>161</v>
      </c>
      <c r="BE893" s="242">
        <f>IF(N893="základní",J893,0)</f>
        <v>0</v>
      </c>
      <c r="BF893" s="242">
        <f>IF(N893="snížená",J893,0)</f>
        <v>0</v>
      </c>
      <c r="BG893" s="242">
        <f>IF(N893="zákl. přenesená",J893,0)</f>
        <v>0</v>
      </c>
      <c r="BH893" s="242">
        <f>IF(N893="sníž. přenesená",J893,0)</f>
        <v>0</v>
      </c>
      <c r="BI893" s="242">
        <f>IF(N893="nulová",J893,0)</f>
        <v>0</v>
      </c>
      <c r="BJ893" s="18" t="s">
        <v>167</v>
      </c>
      <c r="BK893" s="242">
        <f>ROUND(I893*H893,2)</f>
        <v>0</v>
      </c>
      <c r="BL893" s="18" t="s">
        <v>248</v>
      </c>
      <c r="BM893" s="241" t="s">
        <v>1287</v>
      </c>
    </row>
    <row r="894" s="2" customFormat="1">
      <c r="A894" s="39"/>
      <c r="B894" s="40"/>
      <c r="C894" s="41"/>
      <c r="D894" s="243" t="s">
        <v>169</v>
      </c>
      <c r="E894" s="41"/>
      <c r="F894" s="244" t="s">
        <v>1286</v>
      </c>
      <c r="G894" s="41"/>
      <c r="H894" s="41"/>
      <c r="I894" s="245"/>
      <c r="J894" s="41"/>
      <c r="K894" s="41"/>
      <c r="L894" s="45"/>
      <c r="M894" s="246"/>
      <c r="N894" s="247"/>
      <c r="O894" s="93"/>
      <c r="P894" s="93"/>
      <c r="Q894" s="93"/>
      <c r="R894" s="93"/>
      <c r="S894" s="93"/>
      <c r="T894" s="94"/>
      <c r="U894" s="39"/>
      <c r="V894" s="39"/>
      <c r="W894" s="39"/>
      <c r="X894" s="39"/>
      <c r="Y894" s="39"/>
      <c r="Z894" s="39"/>
      <c r="AA894" s="39"/>
      <c r="AB894" s="39"/>
      <c r="AC894" s="39"/>
      <c r="AD894" s="39"/>
      <c r="AE894" s="39"/>
      <c r="AT894" s="18" t="s">
        <v>169</v>
      </c>
      <c r="AU894" s="18" t="s">
        <v>85</v>
      </c>
    </row>
    <row r="895" s="13" customFormat="1">
      <c r="A895" s="13"/>
      <c r="B895" s="248"/>
      <c r="C895" s="249"/>
      <c r="D895" s="243" t="s">
        <v>178</v>
      </c>
      <c r="E895" s="250" t="s">
        <v>1</v>
      </c>
      <c r="F895" s="251" t="s">
        <v>1288</v>
      </c>
      <c r="G895" s="249"/>
      <c r="H895" s="252">
        <v>5</v>
      </c>
      <c r="I895" s="253"/>
      <c r="J895" s="249"/>
      <c r="K895" s="249"/>
      <c r="L895" s="254"/>
      <c r="M895" s="255"/>
      <c r="N895" s="256"/>
      <c r="O895" s="256"/>
      <c r="P895" s="256"/>
      <c r="Q895" s="256"/>
      <c r="R895" s="256"/>
      <c r="S895" s="256"/>
      <c r="T895" s="257"/>
      <c r="U895" s="13"/>
      <c r="V895" s="13"/>
      <c r="W895" s="13"/>
      <c r="X895" s="13"/>
      <c r="Y895" s="13"/>
      <c r="Z895" s="13"/>
      <c r="AA895" s="13"/>
      <c r="AB895" s="13"/>
      <c r="AC895" s="13"/>
      <c r="AD895" s="13"/>
      <c r="AE895" s="13"/>
      <c r="AT895" s="258" t="s">
        <v>178</v>
      </c>
      <c r="AU895" s="258" t="s">
        <v>85</v>
      </c>
      <c r="AV895" s="13" t="s">
        <v>85</v>
      </c>
      <c r="AW895" s="13" t="s">
        <v>32</v>
      </c>
      <c r="AX895" s="13" t="s">
        <v>83</v>
      </c>
      <c r="AY895" s="258" t="s">
        <v>161</v>
      </c>
    </row>
    <row r="896" s="2" customFormat="1" ht="24.15" customHeight="1">
      <c r="A896" s="39"/>
      <c r="B896" s="40"/>
      <c r="C896" s="281" t="s">
        <v>1289</v>
      </c>
      <c r="D896" s="281" t="s">
        <v>227</v>
      </c>
      <c r="E896" s="282" t="s">
        <v>1290</v>
      </c>
      <c r="F896" s="283" t="s">
        <v>1291</v>
      </c>
      <c r="G896" s="284" t="s">
        <v>266</v>
      </c>
      <c r="H896" s="285">
        <v>1</v>
      </c>
      <c r="I896" s="286"/>
      <c r="J896" s="287">
        <f>ROUND(I896*H896,2)</f>
        <v>0</v>
      </c>
      <c r="K896" s="288"/>
      <c r="L896" s="289"/>
      <c r="M896" s="290" t="s">
        <v>1</v>
      </c>
      <c r="N896" s="291" t="s">
        <v>43</v>
      </c>
      <c r="O896" s="93"/>
      <c r="P896" s="239">
        <f>O896*H896</f>
        <v>0</v>
      </c>
      <c r="Q896" s="239">
        <v>0.016</v>
      </c>
      <c r="R896" s="239">
        <f>Q896*H896</f>
        <v>0.016</v>
      </c>
      <c r="S896" s="239">
        <v>0</v>
      </c>
      <c r="T896" s="240">
        <f>S896*H896</f>
        <v>0</v>
      </c>
      <c r="U896" s="39"/>
      <c r="V896" s="39"/>
      <c r="W896" s="39"/>
      <c r="X896" s="39"/>
      <c r="Y896" s="39"/>
      <c r="Z896" s="39"/>
      <c r="AA896" s="39"/>
      <c r="AB896" s="39"/>
      <c r="AC896" s="39"/>
      <c r="AD896" s="39"/>
      <c r="AE896" s="39"/>
      <c r="AR896" s="241" t="s">
        <v>328</v>
      </c>
      <c r="AT896" s="241" t="s">
        <v>227</v>
      </c>
      <c r="AU896" s="241" t="s">
        <v>85</v>
      </c>
      <c r="AY896" s="18" t="s">
        <v>161</v>
      </c>
      <c r="BE896" s="242">
        <f>IF(N896="základní",J896,0)</f>
        <v>0</v>
      </c>
      <c r="BF896" s="242">
        <f>IF(N896="snížená",J896,0)</f>
        <v>0</v>
      </c>
      <c r="BG896" s="242">
        <f>IF(N896="zákl. přenesená",J896,0)</f>
        <v>0</v>
      </c>
      <c r="BH896" s="242">
        <f>IF(N896="sníž. přenesená",J896,0)</f>
        <v>0</v>
      </c>
      <c r="BI896" s="242">
        <f>IF(N896="nulová",J896,0)</f>
        <v>0</v>
      </c>
      <c r="BJ896" s="18" t="s">
        <v>167</v>
      </c>
      <c r="BK896" s="242">
        <f>ROUND(I896*H896,2)</f>
        <v>0</v>
      </c>
      <c r="BL896" s="18" t="s">
        <v>248</v>
      </c>
      <c r="BM896" s="241" t="s">
        <v>1292</v>
      </c>
    </row>
    <row r="897" s="2" customFormat="1">
      <c r="A897" s="39"/>
      <c r="B897" s="40"/>
      <c r="C897" s="41"/>
      <c r="D897" s="243" t="s">
        <v>169</v>
      </c>
      <c r="E897" s="41"/>
      <c r="F897" s="244" t="s">
        <v>1291</v>
      </c>
      <c r="G897" s="41"/>
      <c r="H897" s="41"/>
      <c r="I897" s="245"/>
      <c r="J897" s="41"/>
      <c r="K897" s="41"/>
      <c r="L897" s="45"/>
      <c r="M897" s="246"/>
      <c r="N897" s="247"/>
      <c r="O897" s="93"/>
      <c r="P897" s="93"/>
      <c r="Q897" s="93"/>
      <c r="R897" s="93"/>
      <c r="S897" s="93"/>
      <c r="T897" s="94"/>
      <c r="U897" s="39"/>
      <c r="V897" s="39"/>
      <c r="W897" s="39"/>
      <c r="X897" s="39"/>
      <c r="Y897" s="39"/>
      <c r="Z897" s="39"/>
      <c r="AA897" s="39"/>
      <c r="AB897" s="39"/>
      <c r="AC897" s="39"/>
      <c r="AD897" s="39"/>
      <c r="AE897" s="39"/>
      <c r="AT897" s="18" t="s">
        <v>169</v>
      </c>
      <c r="AU897" s="18" t="s">
        <v>85</v>
      </c>
    </row>
    <row r="898" s="2" customFormat="1" ht="24.15" customHeight="1">
      <c r="A898" s="39"/>
      <c r="B898" s="40"/>
      <c r="C898" s="281" t="s">
        <v>1293</v>
      </c>
      <c r="D898" s="281" t="s">
        <v>227</v>
      </c>
      <c r="E898" s="282" t="s">
        <v>1294</v>
      </c>
      <c r="F898" s="283" t="s">
        <v>1295</v>
      </c>
      <c r="G898" s="284" t="s">
        <v>266</v>
      </c>
      <c r="H898" s="285">
        <v>3</v>
      </c>
      <c r="I898" s="286"/>
      <c r="J898" s="287">
        <f>ROUND(I898*H898,2)</f>
        <v>0</v>
      </c>
      <c r="K898" s="288"/>
      <c r="L898" s="289"/>
      <c r="M898" s="290" t="s">
        <v>1</v>
      </c>
      <c r="N898" s="291" t="s">
        <v>43</v>
      </c>
      <c r="O898" s="93"/>
      <c r="P898" s="239">
        <f>O898*H898</f>
        <v>0</v>
      </c>
      <c r="Q898" s="239">
        <v>0.017500000000000002</v>
      </c>
      <c r="R898" s="239">
        <f>Q898*H898</f>
        <v>0.052500000000000005</v>
      </c>
      <c r="S898" s="239">
        <v>0</v>
      </c>
      <c r="T898" s="240">
        <f>S898*H898</f>
        <v>0</v>
      </c>
      <c r="U898" s="39"/>
      <c r="V898" s="39"/>
      <c r="W898" s="39"/>
      <c r="X898" s="39"/>
      <c r="Y898" s="39"/>
      <c r="Z898" s="39"/>
      <c r="AA898" s="39"/>
      <c r="AB898" s="39"/>
      <c r="AC898" s="39"/>
      <c r="AD898" s="39"/>
      <c r="AE898" s="39"/>
      <c r="AR898" s="241" t="s">
        <v>328</v>
      </c>
      <c r="AT898" s="241" t="s">
        <v>227</v>
      </c>
      <c r="AU898" s="241" t="s">
        <v>85</v>
      </c>
      <c r="AY898" s="18" t="s">
        <v>161</v>
      </c>
      <c r="BE898" s="242">
        <f>IF(N898="základní",J898,0)</f>
        <v>0</v>
      </c>
      <c r="BF898" s="242">
        <f>IF(N898="snížená",J898,0)</f>
        <v>0</v>
      </c>
      <c r="BG898" s="242">
        <f>IF(N898="zákl. přenesená",J898,0)</f>
        <v>0</v>
      </c>
      <c r="BH898" s="242">
        <f>IF(N898="sníž. přenesená",J898,0)</f>
        <v>0</v>
      </c>
      <c r="BI898" s="242">
        <f>IF(N898="nulová",J898,0)</f>
        <v>0</v>
      </c>
      <c r="BJ898" s="18" t="s">
        <v>167</v>
      </c>
      <c r="BK898" s="242">
        <f>ROUND(I898*H898,2)</f>
        <v>0</v>
      </c>
      <c r="BL898" s="18" t="s">
        <v>248</v>
      </c>
      <c r="BM898" s="241" t="s">
        <v>1296</v>
      </c>
    </row>
    <row r="899" s="2" customFormat="1">
      <c r="A899" s="39"/>
      <c r="B899" s="40"/>
      <c r="C899" s="41"/>
      <c r="D899" s="243" t="s">
        <v>169</v>
      </c>
      <c r="E899" s="41"/>
      <c r="F899" s="244" t="s">
        <v>1295</v>
      </c>
      <c r="G899" s="41"/>
      <c r="H899" s="41"/>
      <c r="I899" s="245"/>
      <c r="J899" s="41"/>
      <c r="K899" s="41"/>
      <c r="L899" s="45"/>
      <c r="M899" s="246"/>
      <c r="N899" s="247"/>
      <c r="O899" s="93"/>
      <c r="P899" s="93"/>
      <c r="Q899" s="93"/>
      <c r="R899" s="93"/>
      <c r="S899" s="93"/>
      <c r="T899" s="94"/>
      <c r="U899" s="39"/>
      <c r="V899" s="39"/>
      <c r="W899" s="39"/>
      <c r="X899" s="39"/>
      <c r="Y899" s="39"/>
      <c r="Z899" s="39"/>
      <c r="AA899" s="39"/>
      <c r="AB899" s="39"/>
      <c r="AC899" s="39"/>
      <c r="AD899" s="39"/>
      <c r="AE899" s="39"/>
      <c r="AT899" s="18" t="s">
        <v>169</v>
      </c>
      <c r="AU899" s="18" t="s">
        <v>85</v>
      </c>
    </row>
    <row r="900" s="13" customFormat="1">
      <c r="A900" s="13"/>
      <c r="B900" s="248"/>
      <c r="C900" s="249"/>
      <c r="D900" s="243" t="s">
        <v>178</v>
      </c>
      <c r="E900" s="250" t="s">
        <v>1</v>
      </c>
      <c r="F900" s="251" t="s">
        <v>1297</v>
      </c>
      <c r="G900" s="249"/>
      <c r="H900" s="252">
        <v>3</v>
      </c>
      <c r="I900" s="253"/>
      <c r="J900" s="249"/>
      <c r="K900" s="249"/>
      <c r="L900" s="254"/>
      <c r="M900" s="255"/>
      <c r="N900" s="256"/>
      <c r="O900" s="256"/>
      <c r="P900" s="256"/>
      <c r="Q900" s="256"/>
      <c r="R900" s="256"/>
      <c r="S900" s="256"/>
      <c r="T900" s="257"/>
      <c r="U900" s="13"/>
      <c r="V900" s="13"/>
      <c r="W900" s="13"/>
      <c r="X900" s="13"/>
      <c r="Y900" s="13"/>
      <c r="Z900" s="13"/>
      <c r="AA900" s="13"/>
      <c r="AB900" s="13"/>
      <c r="AC900" s="13"/>
      <c r="AD900" s="13"/>
      <c r="AE900" s="13"/>
      <c r="AT900" s="258" t="s">
        <v>178</v>
      </c>
      <c r="AU900" s="258" t="s">
        <v>85</v>
      </c>
      <c r="AV900" s="13" t="s">
        <v>85</v>
      </c>
      <c r="AW900" s="13" t="s">
        <v>32</v>
      </c>
      <c r="AX900" s="13" t="s">
        <v>83</v>
      </c>
      <c r="AY900" s="258" t="s">
        <v>161</v>
      </c>
    </row>
    <row r="901" s="2" customFormat="1" ht="24.15" customHeight="1">
      <c r="A901" s="39"/>
      <c r="B901" s="40"/>
      <c r="C901" s="281" t="s">
        <v>1298</v>
      </c>
      <c r="D901" s="281" t="s">
        <v>227</v>
      </c>
      <c r="E901" s="282" t="s">
        <v>1299</v>
      </c>
      <c r="F901" s="283" t="s">
        <v>1300</v>
      </c>
      <c r="G901" s="284" t="s">
        <v>266</v>
      </c>
      <c r="H901" s="285">
        <v>1</v>
      </c>
      <c r="I901" s="286"/>
      <c r="J901" s="287">
        <f>ROUND(I901*H901,2)</f>
        <v>0</v>
      </c>
      <c r="K901" s="288"/>
      <c r="L901" s="289"/>
      <c r="M901" s="290" t="s">
        <v>1</v>
      </c>
      <c r="N901" s="291" t="s">
        <v>43</v>
      </c>
      <c r="O901" s="93"/>
      <c r="P901" s="239">
        <f>O901*H901</f>
        <v>0</v>
      </c>
      <c r="Q901" s="239">
        <v>0.0195</v>
      </c>
      <c r="R901" s="239">
        <f>Q901*H901</f>
        <v>0.0195</v>
      </c>
      <c r="S901" s="239">
        <v>0</v>
      </c>
      <c r="T901" s="240">
        <f>S901*H901</f>
        <v>0</v>
      </c>
      <c r="U901" s="39"/>
      <c r="V901" s="39"/>
      <c r="W901" s="39"/>
      <c r="X901" s="39"/>
      <c r="Y901" s="39"/>
      <c r="Z901" s="39"/>
      <c r="AA901" s="39"/>
      <c r="AB901" s="39"/>
      <c r="AC901" s="39"/>
      <c r="AD901" s="39"/>
      <c r="AE901" s="39"/>
      <c r="AR901" s="241" t="s">
        <v>328</v>
      </c>
      <c r="AT901" s="241" t="s">
        <v>227</v>
      </c>
      <c r="AU901" s="241" t="s">
        <v>85</v>
      </c>
      <c r="AY901" s="18" t="s">
        <v>161</v>
      </c>
      <c r="BE901" s="242">
        <f>IF(N901="základní",J901,0)</f>
        <v>0</v>
      </c>
      <c r="BF901" s="242">
        <f>IF(N901="snížená",J901,0)</f>
        <v>0</v>
      </c>
      <c r="BG901" s="242">
        <f>IF(N901="zákl. přenesená",J901,0)</f>
        <v>0</v>
      </c>
      <c r="BH901" s="242">
        <f>IF(N901="sníž. přenesená",J901,0)</f>
        <v>0</v>
      </c>
      <c r="BI901" s="242">
        <f>IF(N901="nulová",J901,0)</f>
        <v>0</v>
      </c>
      <c r="BJ901" s="18" t="s">
        <v>167</v>
      </c>
      <c r="BK901" s="242">
        <f>ROUND(I901*H901,2)</f>
        <v>0</v>
      </c>
      <c r="BL901" s="18" t="s">
        <v>248</v>
      </c>
      <c r="BM901" s="241" t="s">
        <v>1301</v>
      </c>
    </row>
    <row r="902" s="2" customFormat="1">
      <c r="A902" s="39"/>
      <c r="B902" s="40"/>
      <c r="C902" s="41"/>
      <c r="D902" s="243" t="s">
        <v>169</v>
      </c>
      <c r="E902" s="41"/>
      <c r="F902" s="244" t="s">
        <v>1300</v>
      </c>
      <c r="G902" s="41"/>
      <c r="H902" s="41"/>
      <c r="I902" s="245"/>
      <c r="J902" s="41"/>
      <c r="K902" s="41"/>
      <c r="L902" s="45"/>
      <c r="M902" s="246"/>
      <c r="N902" s="247"/>
      <c r="O902" s="93"/>
      <c r="P902" s="93"/>
      <c r="Q902" s="93"/>
      <c r="R902" s="93"/>
      <c r="S902" s="93"/>
      <c r="T902" s="94"/>
      <c r="U902" s="39"/>
      <c r="V902" s="39"/>
      <c r="W902" s="39"/>
      <c r="X902" s="39"/>
      <c r="Y902" s="39"/>
      <c r="Z902" s="39"/>
      <c r="AA902" s="39"/>
      <c r="AB902" s="39"/>
      <c r="AC902" s="39"/>
      <c r="AD902" s="39"/>
      <c r="AE902" s="39"/>
      <c r="AT902" s="18" t="s">
        <v>169</v>
      </c>
      <c r="AU902" s="18" t="s">
        <v>85</v>
      </c>
    </row>
    <row r="903" s="2" customFormat="1" ht="24.15" customHeight="1">
      <c r="A903" s="39"/>
      <c r="B903" s="40"/>
      <c r="C903" s="229" t="s">
        <v>1302</v>
      </c>
      <c r="D903" s="229" t="s">
        <v>163</v>
      </c>
      <c r="E903" s="230" t="s">
        <v>1303</v>
      </c>
      <c r="F903" s="231" t="s">
        <v>1304</v>
      </c>
      <c r="G903" s="232" t="s">
        <v>266</v>
      </c>
      <c r="H903" s="233">
        <v>1</v>
      </c>
      <c r="I903" s="234"/>
      <c r="J903" s="235">
        <f>ROUND(I903*H903,2)</f>
        <v>0</v>
      </c>
      <c r="K903" s="236"/>
      <c r="L903" s="45"/>
      <c r="M903" s="237" t="s">
        <v>1</v>
      </c>
      <c r="N903" s="238" t="s">
        <v>43</v>
      </c>
      <c r="O903" s="93"/>
      <c r="P903" s="239">
        <f>O903*H903</f>
        <v>0</v>
      </c>
      <c r="Q903" s="239">
        <v>0</v>
      </c>
      <c r="R903" s="239">
        <f>Q903*H903</f>
        <v>0</v>
      </c>
      <c r="S903" s="239">
        <v>0</v>
      </c>
      <c r="T903" s="240">
        <f>S903*H903</f>
        <v>0</v>
      </c>
      <c r="U903" s="39"/>
      <c r="V903" s="39"/>
      <c r="W903" s="39"/>
      <c r="X903" s="39"/>
      <c r="Y903" s="39"/>
      <c r="Z903" s="39"/>
      <c r="AA903" s="39"/>
      <c r="AB903" s="39"/>
      <c r="AC903" s="39"/>
      <c r="AD903" s="39"/>
      <c r="AE903" s="39"/>
      <c r="AR903" s="241" t="s">
        <v>248</v>
      </c>
      <c r="AT903" s="241" t="s">
        <v>163</v>
      </c>
      <c r="AU903" s="241" t="s">
        <v>85</v>
      </c>
      <c r="AY903" s="18" t="s">
        <v>161</v>
      </c>
      <c r="BE903" s="242">
        <f>IF(N903="základní",J903,0)</f>
        <v>0</v>
      </c>
      <c r="BF903" s="242">
        <f>IF(N903="snížená",J903,0)</f>
        <v>0</v>
      </c>
      <c r="BG903" s="242">
        <f>IF(N903="zákl. přenesená",J903,0)</f>
        <v>0</v>
      </c>
      <c r="BH903" s="242">
        <f>IF(N903="sníž. přenesená",J903,0)</f>
        <v>0</v>
      </c>
      <c r="BI903" s="242">
        <f>IF(N903="nulová",J903,0)</f>
        <v>0</v>
      </c>
      <c r="BJ903" s="18" t="s">
        <v>167</v>
      </c>
      <c r="BK903" s="242">
        <f>ROUND(I903*H903,2)</f>
        <v>0</v>
      </c>
      <c r="BL903" s="18" t="s">
        <v>248</v>
      </c>
      <c r="BM903" s="241" t="s">
        <v>1305</v>
      </c>
    </row>
    <row r="904" s="2" customFormat="1">
      <c r="A904" s="39"/>
      <c r="B904" s="40"/>
      <c r="C904" s="41"/>
      <c r="D904" s="243" t="s">
        <v>169</v>
      </c>
      <c r="E904" s="41"/>
      <c r="F904" s="244" t="s">
        <v>1304</v>
      </c>
      <c r="G904" s="41"/>
      <c r="H904" s="41"/>
      <c r="I904" s="245"/>
      <c r="J904" s="41"/>
      <c r="K904" s="41"/>
      <c r="L904" s="45"/>
      <c r="M904" s="246"/>
      <c r="N904" s="247"/>
      <c r="O904" s="93"/>
      <c r="P904" s="93"/>
      <c r="Q904" s="93"/>
      <c r="R904" s="93"/>
      <c r="S904" s="93"/>
      <c r="T904" s="94"/>
      <c r="U904" s="39"/>
      <c r="V904" s="39"/>
      <c r="W904" s="39"/>
      <c r="X904" s="39"/>
      <c r="Y904" s="39"/>
      <c r="Z904" s="39"/>
      <c r="AA904" s="39"/>
      <c r="AB904" s="39"/>
      <c r="AC904" s="39"/>
      <c r="AD904" s="39"/>
      <c r="AE904" s="39"/>
      <c r="AT904" s="18" t="s">
        <v>169</v>
      </c>
      <c r="AU904" s="18" t="s">
        <v>85</v>
      </c>
    </row>
    <row r="905" s="2" customFormat="1" ht="24.15" customHeight="1">
      <c r="A905" s="39"/>
      <c r="B905" s="40"/>
      <c r="C905" s="281" t="s">
        <v>1306</v>
      </c>
      <c r="D905" s="281" t="s">
        <v>227</v>
      </c>
      <c r="E905" s="282" t="s">
        <v>1307</v>
      </c>
      <c r="F905" s="283" t="s">
        <v>1308</v>
      </c>
      <c r="G905" s="284" t="s">
        <v>266</v>
      </c>
      <c r="H905" s="285">
        <v>1</v>
      </c>
      <c r="I905" s="286"/>
      <c r="J905" s="287">
        <f>ROUND(I905*H905,2)</f>
        <v>0</v>
      </c>
      <c r="K905" s="288"/>
      <c r="L905" s="289"/>
      <c r="M905" s="290" t="s">
        <v>1</v>
      </c>
      <c r="N905" s="291" t="s">
        <v>43</v>
      </c>
      <c r="O905" s="93"/>
      <c r="P905" s="239">
        <f>O905*H905</f>
        <v>0</v>
      </c>
      <c r="Q905" s="239">
        <v>0.032000000000000001</v>
      </c>
      <c r="R905" s="239">
        <f>Q905*H905</f>
        <v>0.032000000000000001</v>
      </c>
      <c r="S905" s="239">
        <v>0</v>
      </c>
      <c r="T905" s="240">
        <f>S905*H905</f>
        <v>0</v>
      </c>
      <c r="U905" s="39"/>
      <c r="V905" s="39"/>
      <c r="W905" s="39"/>
      <c r="X905" s="39"/>
      <c r="Y905" s="39"/>
      <c r="Z905" s="39"/>
      <c r="AA905" s="39"/>
      <c r="AB905" s="39"/>
      <c r="AC905" s="39"/>
      <c r="AD905" s="39"/>
      <c r="AE905" s="39"/>
      <c r="AR905" s="241" t="s">
        <v>328</v>
      </c>
      <c r="AT905" s="241" t="s">
        <v>227</v>
      </c>
      <c r="AU905" s="241" t="s">
        <v>85</v>
      </c>
      <c r="AY905" s="18" t="s">
        <v>161</v>
      </c>
      <c r="BE905" s="242">
        <f>IF(N905="základní",J905,0)</f>
        <v>0</v>
      </c>
      <c r="BF905" s="242">
        <f>IF(N905="snížená",J905,0)</f>
        <v>0</v>
      </c>
      <c r="BG905" s="242">
        <f>IF(N905="zákl. přenesená",J905,0)</f>
        <v>0</v>
      </c>
      <c r="BH905" s="242">
        <f>IF(N905="sníž. přenesená",J905,0)</f>
        <v>0</v>
      </c>
      <c r="BI905" s="242">
        <f>IF(N905="nulová",J905,0)</f>
        <v>0</v>
      </c>
      <c r="BJ905" s="18" t="s">
        <v>167</v>
      </c>
      <c r="BK905" s="242">
        <f>ROUND(I905*H905,2)</f>
        <v>0</v>
      </c>
      <c r="BL905" s="18" t="s">
        <v>248</v>
      </c>
      <c r="BM905" s="241" t="s">
        <v>1309</v>
      </c>
    </row>
    <row r="906" s="2" customFormat="1">
      <c r="A906" s="39"/>
      <c r="B906" s="40"/>
      <c r="C906" s="41"/>
      <c r="D906" s="243" t="s">
        <v>169</v>
      </c>
      <c r="E906" s="41"/>
      <c r="F906" s="244" t="s">
        <v>1308</v>
      </c>
      <c r="G906" s="41"/>
      <c r="H906" s="41"/>
      <c r="I906" s="245"/>
      <c r="J906" s="41"/>
      <c r="K906" s="41"/>
      <c r="L906" s="45"/>
      <c r="M906" s="246"/>
      <c r="N906" s="247"/>
      <c r="O906" s="93"/>
      <c r="P906" s="93"/>
      <c r="Q906" s="93"/>
      <c r="R906" s="93"/>
      <c r="S906" s="93"/>
      <c r="T906" s="94"/>
      <c r="U906" s="39"/>
      <c r="V906" s="39"/>
      <c r="W906" s="39"/>
      <c r="X906" s="39"/>
      <c r="Y906" s="39"/>
      <c r="Z906" s="39"/>
      <c r="AA906" s="39"/>
      <c r="AB906" s="39"/>
      <c r="AC906" s="39"/>
      <c r="AD906" s="39"/>
      <c r="AE906" s="39"/>
      <c r="AT906" s="18" t="s">
        <v>169</v>
      </c>
      <c r="AU906" s="18" t="s">
        <v>85</v>
      </c>
    </row>
    <row r="907" s="2" customFormat="1" ht="24.15" customHeight="1">
      <c r="A907" s="39"/>
      <c r="B907" s="40"/>
      <c r="C907" s="229" t="s">
        <v>1310</v>
      </c>
      <c r="D907" s="229" t="s">
        <v>163</v>
      </c>
      <c r="E907" s="230" t="s">
        <v>1311</v>
      </c>
      <c r="F907" s="231" t="s">
        <v>1312</v>
      </c>
      <c r="G907" s="232" t="s">
        <v>266</v>
      </c>
      <c r="H907" s="233">
        <v>1</v>
      </c>
      <c r="I907" s="234"/>
      <c r="J907" s="235">
        <f>ROUND(I907*H907,2)</f>
        <v>0</v>
      </c>
      <c r="K907" s="236"/>
      <c r="L907" s="45"/>
      <c r="M907" s="237" t="s">
        <v>1</v>
      </c>
      <c r="N907" s="238" t="s">
        <v>43</v>
      </c>
      <c r="O907" s="93"/>
      <c r="P907" s="239">
        <f>O907*H907</f>
        <v>0</v>
      </c>
      <c r="Q907" s="239">
        <v>0</v>
      </c>
      <c r="R907" s="239">
        <f>Q907*H907</f>
        <v>0</v>
      </c>
      <c r="S907" s="239">
        <v>0</v>
      </c>
      <c r="T907" s="240">
        <f>S907*H907</f>
        <v>0</v>
      </c>
      <c r="U907" s="39"/>
      <c r="V907" s="39"/>
      <c r="W907" s="39"/>
      <c r="X907" s="39"/>
      <c r="Y907" s="39"/>
      <c r="Z907" s="39"/>
      <c r="AA907" s="39"/>
      <c r="AB907" s="39"/>
      <c r="AC907" s="39"/>
      <c r="AD907" s="39"/>
      <c r="AE907" s="39"/>
      <c r="AR907" s="241" t="s">
        <v>248</v>
      </c>
      <c r="AT907" s="241" t="s">
        <v>163</v>
      </c>
      <c r="AU907" s="241" t="s">
        <v>85</v>
      </c>
      <c r="AY907" s="18" t="s">
        <v>161</v>
      </c>
      <c r="BE907" s="242">
        <f>IF(N907="základní",J907,0)</f>
        <v>0</v>
      </c>
      <c r="BF907" s="242">
        <f>IF(N907="snížená",J907,0)</f>
        <v>0</v>
      </c>
      <c r="BG907" s="242">
        <f>IF(N907="zákl. přenesená",J907,0)</f>
        <v>0</v>
      </c>
      <c r="BH907" s="242">
        <f>IF(N907="sníž. přenesená",J907,0)</f>
        <v>0</v>
      </c>
      <c r="BI907" s="242">
        <f>IF(N907="nulová",J907,0)</f>
        <v>0</v>
      </c>
      <c r="BJ907" s="18" t="s">
        <v>167</v>
      </c>
      <c r="BK907" s="242">
        <f>ROUND(I907*H907,2)</f>
        <v>0</v>
      </c>
      <c r="BL907" s="18" t="s">
        <v>248</v>
      </c>
      <c r="BM907" s="241" t="s">
        <v>1313</v>
      </c>
    </row>
    <row r="908" s="2" customFormat="1">
      <c r="A908" s="39"/>
      <c r="B908" s="40"/>
      <c r="C908" s="41"/>
      <c r="D908" s="243" t="s">
        <v>169</v>
      </c>
      <c r="E908" s="41"/>
      <c r="F908" s="244" t="s">
        <v>1312</v>
      </c>
      <c r="G908" s="41"/>
      <c r="H908" s="41"/>
      <c r="I908" s="245"/>
      <c r="J908" s="41"/>
      <c r="K908" s="41"/>
      <c r="L908" s="45"/>
      <c r="M908" s="246"/>
      <c r="N908" s="247"/>
      <c r="O908" s="93"/>
      <c r="P908" s="93"/>
      <c r="Q908" s="93"/>
      <c r="R908" s="93"/>
      <c r="S908" s="93"/>
      <c r="T908" s="94"/>
      <c r="U908" s="39"/>
      <c r="V908" s="39"/>
      <c r="W908" s="39"/>
      <c r="X908" s="39"/>
      <c r="Y908" s="39"/>
      <c r="Z908" s="39"/>
      <c r="AA908" s="39"/>
      <c r="AB908" s="39"/>
      <c r="AC908" s="39"/>
      <c r="AD908" s="39"/>
      <c r="AE908" s="39"/>
      <c r="AT908" s="18" t="s">
        <v>169</v>
      </c>
      <c r="AU908" s="18" t="s">
        <v>85</v>
      </c>
    </row>
    <row r="909" s="2" customFormat="1" ht="33" customHeight="1">
      <c r="A909" s="39"/>
      <c r="B909" s="40"/>
      <c r="C909" s="281" t="s">
        <v>1314</v>
      </c>
      <c r="D909" s="281" t="s">
        <v>227</v>
      </c>
      <c r="E909" s="282" t="s">
        <v>1315</v>
      </c>
      <c r="F909" s="283" t="s">
        <v>1316</v>
      </c>
      <c r="G909" s="284" t="s">
        <v>266</v>
      </c>
      <c r="H909" s="285">
        <v>1</v>
      </c>
      <c r="I909" s="286"/>
      <c r="J909" s="287">
        <f>ROUND(I909*H909,2)</f>
        <v>0</v>
      </c>
      <c r="K909" s="288"/>
      <c r="L909" s="289"/>
      <c r="M909" s="290" t="s">
        <v>1</v>
      </c>
      <c r="N909" s="291" t="s">
        <v>43</v>
      </c>
      <c r="O909" s="93"/>
      <c r="P909" s="239">
        <f>O909*H909</f>
        <v>0</v>
      </c>
      <c r="Q909" s="239">
        <v>0.017500000000000002</v>
      </c>
      <c r="R909" s="239">
        <f>Q909*H909</f>
        <v>0.017500000000000002</v>
      </c>
      <c r="S909" s="239">
        <v>0</v>
      </c>
      <c r="T909" s="240">
        <f>S909*H909</f>
        <v>0</v>
      </c>
      <c r="U909" s="39"/>
      <c r="V909" s="39"/>
      <c r="W909" s="39"/>
      <c r="X909" s="39"/>
      <c r="Y909" s="39"/>
      <c r="Z909" s="39"/>
      <c r="AA909" s="39"/>
      <c r="AB909" s="39"/>
      <c r="AC909" s="39"/>
      <c r="AD909" s="39"/>
      <c r="AE909" s="39"/>
      <c r="AR909" s="241" t="s">
        <v>328</v>
      </c>
      <c r="AT909" s="241" t="s">
        <v>227</v>
      </c>
      <c r="AU909" s="241" t="s">
        <v>85</v>
      </c>
      <c r="AY909" s="18" t="s">
        <v>161</v>
      </c>
      <c r="BE909" s="242">
        <f>IF(N909="základní",J909,0)</f>
        <v>0</v>
      </c>
      <c r="BF909" s="242">
        <f>IF(N909="snížená",J909,0)</f>
        <v>0</v>
      </c>
      <c r="BG909" s="242">
        <f>IF(N909="zákl. přenesená",J909,0)</f>
        <v>0</v>
      </c>
      <c r="BH909" s="242">
        <f>IF(N909="sníž. přenesená",J909,0)</f>
        <v>0</v>
      </c>
      <c r="BI909" s="242">
        <f>IF(N909="nulová",J909,0)</f>
        <v>0</v>
      </c>
      <c r="BJ909" s="18" t="s">
        <v>167</v>
      </c>
      <c r="BK909" s="242">
        <f>ROUND(I909*H909,2)</f>
        <v>0</v>
      </c>
      <c r="BL909" s="18" t="s">
        <v>248</v>
      </c>
      <c r="BM909" s="241" t="s">
        <v>1317</v>
      </c>
    </row>
    <row r="910" s="2" customFormat="1">
      <c r="A910" s="39"/>
      <c r="B910" s="40"/>
      <c r="C910" s="41"/>
      <c r="D910" s="243" t="s">
        <v>169</v>
      </c>
      <c r="E910" s="41"/>
      <c r="F910" s="244" t="s">
        <v>1316</v>
      </c>
      <c r="G910" s="41"/>
      <c r="H910" s="41"/>
      <c r="I910" s="245"/>
      <c r="J910" s="41"/>
      <c r="K910" s="41"/>
      <c r="L910" s="45"/>
      <c r="M910" s="246"/>
      <c r="N910" s="247"/>
      <c r="O910" s="93"/>
      <c r="P910" s="93"/>
      <c r="Q910" s="93"/>
      <c r="R910" s="93"/>
      <c r="S910" s="93"/>
      <c r="T910" s="94"/>
      <c r="U910" s="39"/>
      <c r="V910" s="39"/>
      <c r="W910" s="39"/>
      <c r="X910" s="39"/>
      <c r="Y910" s="39"/>
      <c r="Z910" s="39"/>
      <c r="AA910" s="39"/>
      <c r="AB910" s="39"/>
      <c r="AC910" s="39"/>
      <c r="AD910" s="39"/>
      <c r="AE910" s="39"/>
      <c r="AT910" s="18" t="s">
        <v>169</v>
      </c>
      <c r="AU910" s="18" t="s">
        <v>85</v>
      </c>
    </row>
    <row r="911" s="2" customFormat="1" ht="16.5" customHeight="1">
      <c r="A911" s="39"/>
      <c r="B911" s="40"/>
      <c r="C911" s="229" t="s">
        <v>1318</v>
      </c>
      <c r="D911" s="229" t="s">
        <v>163</v>
      </c>
      <c r="E911" s="230" t="s">
        <v>1319</v>
      </c>
      <c r="F911" s="231" t="s">
        <v>1320</v>
      </c>
      <c r="G911" s="232" t="s">
        <v>266</v>
      </c>
      <c r="H911" s="233">
        <v>7</v>
      </c>
      <c r="I911" s="234"/>
      <c r="J911" s="235">
        <f>ROUND(I911*H911,2)</f>
        <v>0</v>
      </c>
      <c r="K911" s="236"/>
      <c r="L911" s="45"/>
      <c r="M911" s="237" t="s">
        <v>1</v>
      </c>
      <c r="N911" s="238" t="s">
        <v>43</v>
      </c>
      <c r="O911" s="93"/>
      <c r="P911" s="239">
        <f>O911*H911</f>
        <v>0</v>
      </c>
      <c r="Q911" s="239">
        <v>0</v>
      </c>
      <c r="R911" s="239">
        <f>Q911*H911</f>
        <v>0</v>
      </c>
      <c r="S911" s="239">
        <v>0</v>
      </c>
      <c r="T911" s="240">
        <f>S911*H911</f>
        <v>0</v>
      </c>
      <c r="U911" s="39"/>
      <c r="V911" s="39"/>
      <c r="W911" s="39"/>
      <c r="X911" s="39"/>
      <c r="Y911" s="39"/>
      <c r="Z911" s="39"/>
      <c r="AA911" s="39"/>
      <c r="AB911" s="39"/>
      <c r="AC911" s="39"/>
      <c r="AD911" s="39"/>
      <c r="AE911" s="39"/>
      <c r="AR911" s="241" t="s">
        <v>248</v>
      </c>
      <c r="AT911" s="241" t="s">
        <v>163</v>
      </c>
      <c r="AU911" s="241" t="s">
        <v>85</v>
      </c>
      <c r="AY911" s="18" t="s">
        <v>161</v>
      </c>
      <c r="BE911" s="242">
        <f>IF(N911="základní",J911,0)</f>
        <v>0</v>
      </c>
      <c r="BF911" s="242">
        <f>IF(N911="snížená",J911,0)</f>
        <v>0</v>
      </c>
      <c r="BG911" s="242">
        <f>IF(N911="zákl. přenesená",J911,0)</f>
        <v>0</v>
      </c>
      <c r="BH911" s="242">
        <f>IF(N911="sníž. přenesená",J911,0)</f>
        <v>0</v>
      </c>
      <c r="BI911" s="242">
        <f>IF(N911="nulová",J911,0)</f>
        <v>0</v>
      </c>
      <c r="BJ911" s="18" t="s">
        <v>167</v>
      </c>
      <c r="BK911" s="242">
        <f>ROUND(I911*H911,2)</f>
        <v>0</v>
      </c>
      <c r="BL911" s="18" t="s">
        <v>248</v>
      </c>
      <c r="BM911" s="241" t="s">
        <v>1321</v>
      </c>
    </row>
    <row r="912" s="2" customFormat="1">
      <c r="A912" s="39"/>
      <c r="B912" s="40"/>
      <c r="C912" s="41"/>
      <c r="D912" s="243" t="s">
        <v>169</v>
      </c>
      <c r="E912" s="41"/>
      <c r="F912" s="244" t="s">
        <v>1320</v>
      </c>
      <c r="G912" s="41"/>
      <c r="H912" s="41"/>
      <c r="I912" s="245"/>
      <c r="J912" s="41"/>
      <c r="K912" s="41"/>
      <c r="L912" s="45"/>
      <c r="M912" s="246"/>
      <c r="N912" s="247"/>
      <c r="O912" s="93"/>
      <c r="P912" s="93"/>
      <c r="Q912" s="93"/>
      <c r="R912" s="93"/>
      <c r="S912" s="93"/>
      <c r="T912" s="94"/>
      <c r="U912" s="39"/>
      <c r="V912" s="39"/>
      <c r="W912" s="39"/>
      <c r="X912" s="39"/>
      <c r="Y912" s="39"/>
      <c r="Z912" s="39"/>
      <c r="AA912" s="39"/>
      <c r="AB912" s="39"/>
      <c r="AC912" s="39"/>
      <c r="AD912" s="39"/>
      <c r="AE912" s="39"/>
      <c r="AT912" s="18" t="s">
        <v>169</v>
      </c>
      <c r="AU912" s="18" t="s">
        <v>85</v>
      </c>
    </row>
    <row r="913" s="2" customFormat="1" ht="16.5" customHeight="1">
      <c r="A913" s="39"/>
      <c r="B913" s="40"/>
      <c r="C913" s="281" t="s">
        <v>1322</v>
      </c>
      <c r="D913" s="281" t="s">
        <v>227</v>
      </c>
      <c r="E913" s="282" t="s">
        <v>1323</v>
      </c>
      <c r="F913" s="283" t="s">
        <v>1324</v>
      </c>
      <c r="G913" s="284" t="s">
        <v>266</v>
      </c>
      <c r="H913" s="285">
        <v>2</v>
      </c>
      <c r="I913" s="286"/>
      <c r="J913" s="287">
        <f>ROUND(I913*H913,2)</f>
        <v>0</v>
      </c>
      <c r="K913" s="288"/>
      <c r="L913" s="289"/>
      <c r="M913" s="290" t="s">
        <v>1</v>
      </c>
      <c r="N913" s="291" t="s">
        <v>43</v>
      </c>
      <c r="O913" s="93"/>
      <c r="P913" s="239">
        <f>O913*H913</f>
        <v>0</v>
      </c>
      <c r="Q913" s="239">
        <v>0.00014999999999999999</v>
      </c>
      <c r="R913" s="239">
        <f>Q913*H913</f>
        <v>0.00029999999999999997</v>
      </c>
      <c r="S913" s="239">
        <v>0</v>
      </c>
      <c r="T913" s="240">
        <f>S913*H913</f>
        <v>0</v>
      </c>
      <c r="U913" s="39"/>
      <c r="V913" s="39"/>
      <c r="W913" s="39"/>
      <c r="X913" s="39"/>
      <c r="Y913" s="39"/>
      <c r="Z913" s="39"/>
      <c r="AA913" s="39"/>
      <c r="AB913" s="39"/>
      <c r="AC913" s="39"/>
      <c r="AD913" s="39"/>
      <c r="AE913" s="39"/>
      <c r="AR913" s="241" t="s">
        <v>328</v>
      </c>
      <c r="AT913" s="241" t="s">
        <v>227</v>
      </c>
      <c r="AU913" s="241" t="s">
        <v>85</v>
      </c>
      <c r="AY913" s="18" t="s">
        <v>161</v>
      </c>
      <c r="BE913" s="242">
        <f>IF(N913="základní",J913,0)</f>
        <v>0</v>
      </c>
      <c r="BF913" s="242">
        <f>IF(N913="snížená",J913,0)</f>
        <v>0</v>
      </c>
      <c r="BG913" s="242">
        <f>IF(N913="zákl. přenesená",J913,0)</f>
        <v>0</v>
      </c>
      <c r="BH913" s="242">
        <f>IF(N913="sníž. přenesená",J913,0)</f>
        <v>0</v>
      </c>
      <c r="BI913" s="242">
        <f>IF(N913="nulová",J913,0)</f>
        <v>0</v>
      </c>
      <c r="BJ913" s="18" t="s">
        <v>167</v>
      </c>
      <c r="BK913" s="242">
        <f>ROUND(I913*H913,2)</f>
        <v>0</v>
      </c>
      <c r="BL913" s="18" t="s">
        <v>248</v>
      </c>
      <c r="BM913" s="241" t="s">
        <v>1325</v>
      </c>
    </row>
    <row r="914" s="2" customFormat="1">
      <c r="A914" s="39"/>
      <c r="B914" s="40"/>
      <c r="C914" s="41"/>
      <c r="D914" s="243" t="s">
        <v>169</v>
      </c>
      <c r="E914" s="41"/>
      <c r="F914" s="244" t="s">
        <v>1324</v>
      </c>
      <c r="G914" s="41"/>
      <c r="H914" s="41"/>
      <c r="I914" s="245"/>
      <c r="J914" s="41"/>
      <c r="K914" s="41"/>
      <c r="L914" s="45"/>
      <c r="M914" s="246"/>
      <c r="N914" s="247"/>
      <c r="O914" s="93"/>
      <c r="P914" s="93"/>
      <c r="Q914" s="93"/>
      <c r="R914" s="93"/>
      <c r="S914" s="93"/>
      <c r="T914" s="94"/>
      <c r="U914" s="39"/>
      <c r="V914" s="39"/>
      <c r="W914" s="39"/>
      <c r="X914" s="39"/>
      <c r="Y914" s="39"/>
      <c r="Z914" s="39"/>
      <c r="AA914" s="39"/>
      <c r="AB914" s="39"/>
      <c r="AC914" s="39"/>
      <c r="AD914" s="39"/>
      <c r="AE914" s="39"/>
      <c r="AT914" s="18" t="s">
        <v>169</v>
      </c>
      <c r="AU914" s="18" t="s">
        <v>85</v>
      </c>
    </row>
    <row r="915" s="2" customFormat="1" ht="16.5" customHeight="1">
      <c r="A915" s="39"/>
      <c r="B915" s="40"/>
      <c r="C915" s="281" t="s">
        <v>1326</v>
      </c>
      <c r="D915" s="281" t="s">
        <v>227</v>
      </c>
      <c r="E915" s="282" t="s">
        <v>1327</v>
      </c>
      <c r="F915" s="283" t="s">
        <v>1328</v>
      </c>
      <c r="G915" s="284" t="s">
        <v>266</v>
      </c>
      <c r="H915" s="285">
        <v>5</v>
      </c>
      <c r="I915" s="286"/>
      <c r="J915" s="287">
        <f>ROUND(I915*H915,2)</f>
        <v>0</v>
      </c>
      <c r="K915" s="288"/>
      <c r="L915" s="289"/>
      <c r="M915" s="290" t="s">
        <v>1</v>
      </c>
      <c r="N915" s="291" t="s">
        <v>43</v>
      </c>
      <c r="O915" s="93"/>
      <c r="P915" s="239">
        <f>O915*H915</f>
        <v>0</v>
      </c>
      <c r="Q915" s="239">
        <v>0.00014999999999999999</v>
      </c>
      <c r="R915" s="239">
        <f>Q915*H915</f>
        <v>0.00074999999999999991</v>
      </c>
      <c r="S915" s="239">
        <v>0</v>
      </c>
      <c r="T915" s="240">
        <f>S915*H915</f>
        <v>0</v>
      </c>
      <c r="U915" s="39"/>
      <c r="V915" s="39"/>
      <c r="W915" s="39"/>
      <c r="X915" s="39"/>
      <c r="Y915" s="39"/>
      <c r="Z915" s="39"/>
      <c r="AA915" s="39"/>
      <c r="AB915" s="39"/>
      <c r="AC915" s="39"/>
      <c r="AD915" s="39"/>
      <c r="AE915" s="39"/>
      <c r="AR915" s="241" t="s">
        <v>328</v>
      </c>
      <c r="AT915" s="241" t="s">
        <v>227</v>
      </c>
      <c r="AU915" s="241" t="s">
        <v>85</v>
      </c>
      <c r="AY915" s="18" t="s">
        <v>161</v>
      </c>
      <c r="BE915" s="242">
        <f>IF(N915="základní",J915,0)</f>
        <v>0</v>
      </c>
      <c r="BF915" s="242">
        <f>IF(N915="snížená",J915,0)</f>
        <v>0</v>
      </c>
      <c r="BG915" s="242">
        <f>IF(N915="zákl. přenesená",J915,0)</f>
        <v>0</v>
      </c>
      <c r="BH915" s="242">
        <f>IF(N915="sníž. přenesená",J915,0)</f>
        <v>0</v>
      </c>
      <c r="BI915" s="242">
        <f>IF(N915="nulová",J915,0)</f>
        <v>0</v>
      </c>
      <c r="BJ915" s="18" t="s">
        <v>167</v>
      </c>
      <c r="BK915" s="242">
        <f>ROUND(I915*H915,2)</f>
        <v>0</v>
      </c>
      <c r="BL915" s="18" t="s">
        <v>248</v>
      </c>
      <c r="BM915" s="241" t="s">
        <v>1329</v>
      </c>
    </row>
    <row r="916" s="2" customFormat="1">
      <c r="A916" s="39"/>
      <c r="B916" s="40"/>
      <c r="C916" s="41"/>
      <c r="D916" s="243" t="s">
        <v>169</v>
      </c>
      <c r="E916" s="41"/>
      <c r="F916" s="244" t="s">
        <v>1328</v>
      </c>
      <c r="G916" s="41"/>
      <c r="H916" s="41"/>
      <c r="I916" s="245"/>
      <c r="J916" s="41"/>
      <c r="K916" s="41"/>
      <c r="L916" s="45"/>
      <c r="M916" s="246"/>
      <c r="N916" s="247"/>
      <c r="O916" s="93"/>
      <c r="P916" s="93"/>
      <c r="Q916" s="93"/>
      <c r="R916" s="93"/>
      <c r="S916" s="93"/>
      <c r="T916" s="94"/>
      <c r="U916" s="39"/>
      <c r="V916" s="39"/>
      <c r="W916" s="39"/>
      <c r="X916" s="39"/>
      <c r="Y916" s="39"/>
      <c r="Z916" s="39"/>
      <c r="AA916" s="39"/>
      <c r="AB916" s="39"/>
      <c r="AC916" s="39"/>
      <c r="AD916" s="39"/>
      <c r="AE916" s="39"/>
      <c r="AT916" s="18" t="s">
        <v>169</v>
      </c>
      <c r="AU916" s="18" t="s">
        <v>85</v>
      </c>
    </row>
    <row r="917" s="2" customFormat="1" ht="16.5" customHeight="1">
      <c r="A917" s="39"/>
      <c r="B917" s="40"/>
      <c r="C917" s="281" t="s">
        <v>1330</v>
      </c>
      <c r="D917" s="281" t="s">
        <v>227</v>
      </c>
      <c r="E917" s="282" t="s">
        <v>1331</v>
      </c>
      <c r="F917" s="283" t="s">
        <v>1332</v>
      </c>
      <c r="G917" s="284" t="s">
        <v>266</v>
      </c>
      <c r="H917" s="285">
        <v>5</v>
      </c>
      <c r="I917" s="286"/>
      <c r="J917" s="287">
        <f>ROUND(I917*H917,2)</f>
        <v>0</v>
      </c>
      <c r="K917" s="288"/>
      <c r="L917" s="289"/>
      <c r="M917" s="290" t="s">
        <v>1</v>
      </c>
      <c r="N917" s="291" t="s">
        <v>43</v>
      </c>
      <c r="O917" s="93"/>
      <c r="P917" s="239">
        <f>O917*H917</f>
        <v>0</v>
      </c>
      <c r="Q917" s="239">
        <v>0.00014999999999999999</v>
      </c>
      <c r="R917" s="239">
        <f>Q917*H917</f>
        <v>0.00074999999999999991</v>
      </c>
      <c r="S917" s="239">
        <v>0</v>
      </c>
      <c r="T917" s="240">
        <f>S917*H917</f>
        <v>0</v>
      </c>
      <c r="U917" s="39"/>
      <c r="V917" s="39"/>
      <c r="W917" s="39"/>
      <c r="X917" s="39"/>
      <c r="Y917" s="39"/>
      <c r="Z917" s="39"/>
      <c r="AA917" s="39"/>
      <c r="AB917" s="39"/>
      <c r="AC917" s="39"/>
      <c r="AD917" s="39"/>
      <c r="AE917" s="39"/>
      <c r="AR917" s="241" t="s">
        <v>328</v>
      </c>
      <c r="AT917" s="241" t="s">
        <v>227</v>
      </c>
      <c r="AU917" s="241" t="s">
        <v>85</v>
      </c>
      <c r="AY917" s="18" t="s">
        <v>161</v>
      </c>
      <c r="BE917" s="242">
        <f>IF(N917="základní",J917,0)</f>
        <v>0</v>
      </c>
      <c r="BF917" s="242">
        <f>IF(N917="snížená",J917,0)</f>
        <v>0</v>
      </c>
      <c r="BG917" s="242">
        <f>IF(N917="zákl. přenesená",J917,0)</f>
        <v>0</v>
      </c>
      <c r="BH917" s="242">
        <f>IF(N917="sníž. přenesená",J917,0)</f>
        <v>0</v>
      </c>
      <c r="BI917" s="242">
        <f>IF(N917="nulová",J917,0)</f>
        <v>0</v>
      </c>
      <c r="BJ917" s="18" t="s">
        <v>167</v>
      </c>
      <c r="BK917" s="242">
        <f>ROUND(I917*H917,2)</f>
        <v>0</v>
      </c>
      <c r="BL917" s="18" t="s">
        <v>248</v>
      </c>
      <c r="BM917" s="241" t="s">
        <v>1333</v>
      </c>
    </row>
    <row r="918" s="2" customFormat="1">
      <c r="A918" s="39"/>
      <c r="B918" s="40"/>
      <c r="C918" s="41"/>
      <c r="D918" s="243" t="s">
        <v>169</v>
      </c>
      <c r="E918" s="41"/>
      <c r="F918" s="244" t="s">
        <v>1332</v>
      </c>
      <c r="G918" s="41"/>
      <c r="H918" s="41"/>
      <c r="I918" s="245"/>
      <c r="J918" s="41"/>
      <c r="K918" s="41"/>
      <c r="L918" s="45"/>
      <c r="M918" s="246"/>
      <c r="N918" s="247"/>
      <c r="O918" s="93"/>
      <c r="P918" s="93"/>
      <c r="Q918" s="93"/>
      <c r="R918" s="93"/>
      <c r="S918" s="93"/>
      <c r="T918" s="94"/>
      <c r="U918" s="39"/>
      <c r="V918" s="39"/>
      <c r="W918" s="39"/>
      <c r="X918" s="39"/>
      <c r="Y918" s="39"/>
      <c r="Z918" s="39"/>
      <c r="AA918" s="39"/>
      <c r="AB918" s="39"/>
      <c r="AC918" s="39"/>
      <c r="AD918" s="39"/>
      <c r="AE918" s="39"/>
      <c r="AT918" s="18" t="s">
        <v>169</v>
      </c>
      <c r="AU918" s="18" t="s">
        <v>85</v>
      </c>
    </row>
    <row r="919" s="2" customFormat="1" ht="21.75" customHeight="1">
      <c r="A919" s="39"/>
      <c r="B919" s="40"/>
      <c r="C919" s="229" t="s">
        <v>1334</v>
      </c>
      <c r="D919" s="229" t="s">
        <v>163</v>
      </c>
      <c r="E919" s="230" t="s">
        <v>1335</v>
      </c>
      <c r="F919" s="231" t="s">
        <v>1336</v>
      </c>
      <c r="G919" s="232" t="s">
        <v>266</v>
      </c>
      <c r="H919" s="233">
        <v>7</v>
      </c>
      <c r="I919" s="234"/>
      <c r="J919" s="235">
        <f>ROUND(I919*H919,2)</f>
        <v>0</v>
      </c>
      <c r="K919" s="236"/>
      <c r="L919" s="45"/>
      <c r="M919" s="237" t="s">
        <v>1</v>
      </c>
      <c r="N919" s="238" t="s">
        <v>43</v>
      </c>
      <c r="O919" s="93"/>
      <c r="P919" s="239">
        <f>O919*H919</f>
        <v>0</v>
      </c>
      <c r="Q919" s="239">
        <v>0</v>
      </c>
      <c r="R919" s="239">
        <f>Q919*H919</f>
        <v>0</v>
      </c>
      <c r="S919" s="239">
        <v>0</v>
      </c>
      <c r="T919" s="240">
        <f>S919*H919</f>
        <v>0</v>
      </c>
      <c r="U919" s="39"/>
      <c r="V919" s="39"/>
      <c r="W919" s="39"/>
      <c r="X919" s="39"/>
      <c r="Y919" s="39"/>
      <c r="Z919" s="39"/>
      <c r="AA919" s="39"/>
      <c r="AB919" s="39"/>
      <c r="AC919" s="39"/>
      <c r="AD919" s="39"/>
      <c r="AE919" s="39"/>
      <c r="AR919" s="241" t="s">
        <v>248</v>
      </c>
      <c r="AT919" s="241" t="s">
        <v>163</v>
      </c>
      <c r="AU919" s="241" t="s">
        <v>85</v>
      </c>
      <c r="AY919" s="18" t="s">
        <v>161</v>
      </c>
      <c r="BE919" s="242">
        <f>IF(N919="základní",J919,0)</f>
        <v>0</v>
      </c>
      <c r="BF919" s="242">
        <f>IF(N919="snížená",J919,0)</f>
        <v>0</v>
      </c>
      <c r="BG919" s="242">
        <f>IF(N919="zákl. přenesená",J919,0)</f>
        <v>0</v>
      </c>
      <c r="BH919" s="242">
        <f>IF(N919="sníž. přenesená",J919,0)</f>
        <v>0</v>
      </c>
      <c r="BI919" s="242">
        <f>IF(N919="nulová",J919,0)</f>
        <v>0</v>
      </c>
      <c r="BJ919" s="18" t="s">
        <v>167</v>
      </c>
      <c r="BK919" s="242">
        <f>ROUND(I919*H919,2)</f>
        <v>0</v>
      </c>
      <c r="BL919" s="18" t="s">
        <v>248</v>
      </c>
      <c r="BM919" s="241" t="s">
        <v>1337</v>
      </c>
    </row>
    <row r="920" s="2" customFormat="1">
      <c r="A920" s="39"/>
      <c r="B920" s="40"/>
      <c r="C920" s="41"/>
      <c r="D920" s="243" t="s">
        <v>169</v>
      </c>
      <c r="E920" s="41"/>
      <c r="F920" s="244" t="s">
        <v>1336</v>
      </c>
      <c r="G920" s="41"/>
      <c r="H920" s="41"/>
      <c r="I920" s="245"/>
      <c r="J920" s="41"/>
      <c r="K920" s="41"/>
      <c r="L920" s="45"/>
      <c r="M920" s="246"/>
      <c r="N920" s="247"/>
      <c r="O920" s="93"/>
      <c r="P920" s="93"/>
      <c r="Q920" s="93"/>
      <c r="R920" s="93"/>
      <c r="S920" s="93"/>
      <c r="T920" s="94"/>
      <c r="U920" s="39"/>
      <c r="V920" s="39"/>
      <c r="W920" s="39"/>
      <c r="X920" s="39"/>
      <c r="Y920" s="39"/>
      <c r="Z920" s="39"/>
      <c r="AA920" s="39"/>
      <c r="AB920" s="39"/>
      <c r="AC920" s="39"/>
      <c r="AD920" s="39"/>
      <c r="AE920" s="39"/>
      <c r="AT920" s="18" t="s">
        <v>169</v>
      </c>
      <c r="AU920" s="18" t="s">
        <v>85</v>
      </c>
    </row>
    <row r="921" s="2" customFormat="1" ht="24.15" customHeight="1">
      <c r="A921" s="39"/>
      <c r="B921" s="40"/>
      <c r="C921" s="281" t="s">
        <v>1338</v>
      </c>
      <c r="D921" s="281" t="s">
        <v>227</v>
      </c>
      <c r="E921" s="282" t="s">
        <v>1339</v>
      </c>
      <c r="F921" s="283" t="s">
        <v>1340</v>
      </c>
      <c r="G921" s="284" t="s">
        <v>266</v>
      </c>
      <c r="H921" s="285">
        <v>7</v>
      </c>
      <c r="I921" s="286"/>
      <c r="J921" s="287">
        <f>ROUND(I921*H921,2)</f>
        <v>0</v>
      </c>
      <c r="K921" s="288"/>
      <c r="L921" s="289"/>
      <c r="M921" s="290" t="s">
        <v>1</v>
      </c>
      <c r="N921" s="291" t="s">
        <v>43</v>
      </c>
      <c r="O921" s="93"/>
      <c r="P921" s="239">
        <f>O921*H921</f>
        <v>0</v>
      </c>
      <c r="Q921" s="239">
        <v>0.0022000000000000001</v>
      </c>
      <c r="R921" s="239">
        <f>Q921*H921</f>
        <v>0.015400000000000001</v>
      </c>
      <c r="S921" s="239">
        <v>0</v>
      </c>
      <c r="T921" s="240">
        <f>S921*H921</f>
        <v>0</v>
      </c>
      <c r="U921" s="39"/>
      <c r="V921" s="39"/>
      <c r="W921" s="39"/>
      <c r="X921" s="39"/>
      <c r="Y921" s="39"/>
      <c r="Z921" s="39"/>
      <c r="AA921" s="39"/>
      <c r="AB921" s="39"/>
      <c r="AC921" s="39"/>
      <c r="AD921" s="39"/>
      <c r="AE921" s="39"/>
      <c r="AR921" s="241" t="s">
        <v>328</v>
      </c>
      <c r="AT921" s="241" t="s">
        <v>227</v>
      </c>
      <c r="AU921" s="241" t="s">
        <v>85</v>
      </c>
      <c r="AY921" s="18" t="s">
        <v>161</v>
      </c>
      <c r="BE921" s="242">
        <f>IF(N921="základní",J921,0)</f>
        <v>0</v>
      </c>
      <c r="BF921" s="242">
        <f>IF(N921="snížená",J921,0)</f>
        <v>0</v>
      </c>
      <c r="BG921" s="242">
        <f>IF(N921="zákl. přenesená",J921,0)</f>
        <v>0</v>
      </c>
      <c r="BH921" s="242">
        <f>IF(N921="sníž. přenesená",J921,0)</f>
        <v>0</v>
      </c>
      <c r="BI921" s="242">
        <f>IF(N921="nulová",J921,0)</f>
        <v>0</v>
      </c>
      <c r="BJ921" s="18" t="s">
        <v>167</v>
      </c>
      <c r="BK921" s="242">
        <f>ROUND(I921*H921,2)</f>
        <v>0</v>
      </c>
      <c r="BL921" s="18" t="s">
        <v>248</v>
      </c>
      <c r="BM921" s="241" t="s">
        <v>1341</v>
      </c>
    </row>
    <row r="922" s="2" customFormat="1">
      <c r="A922" s="39"/>
      <c r="B922" s="40"/>
      <c r="C922" s="41"/>
      <c r="D922" s="243" t="s">
        <v>169</v>
      </c>
      <c r="E922" s="41"/>
      <c r="F922" s="244" t="s">
        <v>1340</v>
      </c>
      <c r="G922" s="41"/>
      <c r="H922" s="41"/>
      <c r="I922" s="245"/>
      <c r="J922" s="41"/>
      <c r="K922" s="41"/>
      <c r="L922" s="45"/>
      <c r="M922" s="246"/>
      <c r="N922" s="247"/>
      <c r="O922" s="93"/>
      <c r="P922" s="93"/>
      <c r="Q922" s="93"/>
      <c r="R922" s="93"/>
      <c r="S922" s="93"/>
      <c r="T922" s="94"/>
      <c r="U922" s="39"/>
      <c r="V922" s="39"/>
      <c r="W922" s="39"/>
      <c r="X922" s="39"/>
      <c r="Y922" s="39"/>
      <c r="Z922" s="39"/>
      <c r="AA922" s="39"/>
      <c r="AB922" s="39"/>
      <c r="AC922" s="39"/>
      <c r="AD922" s="39"/>
      <c r="AE922" s="39"/>
      <c r="AT922" s="18" t="s">
        <v>169</v>
      </c>
      <c r="AU922" s="18" t="s">
        <v>85</v>
      </c>
    </row>
    <row r="923" s="2" customFormat="1" ht="24.15" customHeight="1">
      <c r="A923" s="39"/>
      <c r="B923" s="40"/>
      <c r="C923" s="229" t="s">
        <v>1342</v>
      </c>
      <c r="D923" s="229" t="s">
        <v>163</v>
      </c>
      <c r="E923" s="230" t="s">
        <v>1343</v>
      </c>
      <c r="F923" s="231" t="s">
        <v>1344</v>
      </c>
      <c r="G923" s="232" t="s">
        <v>266</v>
      </c>
      <c r="H923" s="233">
        <v>7</v>
      </c>
      <c r="I923" s="234"/>
      <c r="J923" s="235">
        <f>ROUND(I923*H923,2)</f>
        <v>0</v>
      </c>
      <c r="K923" s="236"/>
      <c r="L923" s="45"/>
      <c r="M923" s="237" t="s">
        <v>1</v>
      </c>
      <c r="N923" s="238" t="s">
        <v>43</v>
      </c>
      <c r="O923" s="93"/>
      <c r="P923" s="239">
        <f>O923*H923</f>
        <v>0</v>
      </c>
      <c r="Q923" s="239">
        <v>0.00046999999999999999</v>
      </c>
      <c r="R923" s="239">
        <f>Q923*H923</f>
        <v>0.00329</v>
      </c>
      <c r="S923" s="239">
        <v>0</v>
      </c>
      <c r="T923" s="240">
        <f>S923*H923</f>
        <v>0</v>
      </c>
      <c r="U923" s="39"/>
      <c r="V923" s="39"/>
      <c r="W923" s="39"/>
      <c r="X923" s="39"/>
      <c r="Y923" s="39"/>
      <c r="Z923" s="39"/>
      <c r="AA923" s="39"/>
      <c r="AB923" s="39"/>
      <c r="AC923" s="39"/>
      <c r="AD923" s="39"/>
      <c r="AE923" s="39"/>
      <c r="AR923" s="241" t="s">
        <v>248</v>
      </c>
      <c r="AT923" s="241" t="s">
        <v>163</v>
      </c>
      <c r="AU923" s="241" t="s">
        <v>85</v>
      </c>
      <c r="AY923" s="18" t="s">
        <v>161</v>
      </c>
      <c r="BE923" s="242">
        <f>IF(N923="základní",J923,0)</f>
        <v>0</v>
      </c>
      <c r="BF923" s="242">
        <f>IF(N923="snížená",J923,0)</f>
        <v>0</v>
      </c>
      <c r="BG923" s="242">
        <f>IF(N923="zákl. přenesená",J923,0)</f>
        <v>0</v>
      </c>
      <c r="BH923" s="242">
        <f>IF(N923="sníž. přenesená",J923,0)</f>
        <v>0</v>
      </c>
      <c r="BI923" s="242">
        <f>IF(N923="nulová",J923,0)</f>
        <v>0</v>
      </c>
      <c r="BJ923" s="18" t="s">
        <v>167</v>
      </c>
      <c r="BK923" s="242">
        <f>ROUND(I923*H923,2)</f>
        <v>0</v>
      </c>
      <c r="BL923" s="18" t="s">
        <v>248</v>
      </c>
      <c r="BM923" s="241" t="s">
        <v>1345</v>
      </c>
    </row>
    <row r="924" s="2" customFormat="1">
      <c r="A924" s="39"/>
      <c r="B924" s="40"/>
      <c r="C924" s="41"/>
      <c r="D924" s="243" t="s">
        <v>169</v>
      </c>
      <c r="E924" s="41"/>
      <c r="F924" s="244" t="s">
        <v>1344</v>
      </c>
      <c r="G924" s="41"/>
      <c r="H924" s="41"/>
      <c r="I924" s="245"/>
      <c r="J924" s="41"/>
      <c r="K924" s="41"/>
      <c r="L924" s="45"/>
      <c r="M924" s="246"/>
      <c r="N924" s="247"/>
      <c r="O924" s="93"/>
      <c r="P924" s="93"/>
      <c r="Q924" s="93"/>
      <c r="R924" s="93"/>
      <c r="S924" s="93"/>
      <c r="T924" s="94"/>
      <c r="U924" s="39"/>
      <c r="V924" s="39"/>
      <c r="W924" s="39"/>
      <c r="X924" s="39"/>
      <c r="Y924" s="39"/>
      <c r="Z924" s="39"/>
      <c r="AA924" s="39"/>
      <c r="AB924" s="39"/>
      <c r="AC924" s="39"/>
      <c r="AD924" s="39"/>
      <c r="AE924" s="39"/>
      <c r="AT924" s="18" t="s">
        <v>169</v>
      </c>
      <c r="AU924" s="18" t="s">
        <v>85</v>
      </c>
    </row>
    <row r="925" s="13" customFormat="1">
      <c r="A925" s="13"/>
      <c r="B925" s="248"/>
      <c r="C925" s="249"/>
      <c r="D925" s="243" t="s">
        <v>178</v>
      </c>
      <c r="E925" s="250" t="s">
        <v>1</v>
      </c>
      <c r="F925" s="251" t="s">
        <v>1346</v>
      </c>
      <c r="G925" s="249"/>
      <c r="H925" s="252">
        <v>7</v>
      </c>
      <c r="I925" s="253"/>
      <c r="J925" s="249"/>
      <c r="K925" s="249"/>
      <c r="L925" s="254"/>
      <c r="M925" s="255"/>
      <c r="N925" s="256"/>
      <c r="O925" s="256"/>
      <c r="P925" s="256"/>
      <c r="Q925" s="256"/>
      <c r="R925" s="256"/>
      <c r="S925" s="256"/>
      <c r="T925" s="257"/>
      <c r="U925" s="13"/>
      <c r="V925" s="13"/>
      <c r="W925" s="13"/>
      <c r="X925" s="13"/>
      <c r="Y925" s="13"/>
      <c r="Z925" s="13"/>
      <c r="AA925" s="13"/>
      <c r="AB925" s="13"/>
      <c r="AC925" s="13"/>
      <c r="AD925" s="13"/>
      <c r="AE925" s="13"/>
      <c r="AT925" s="258" t="s">
        <v>178</v>
      </c>
      <c r="AU925" s="258" t="s">
        <v>85</v>
      </c>
      <c r="AV925" s="13" t="s">
        <v>85</v>
      </c>
      <c r="AW925" s="13" t="s">
        <v>32</v>
      </c>
      <c r="AX925" s="13" t="s">
        <v>83</v>
      </c>
      <c r="AY925" s="258" t="s">
        <v>161</v>
      </c>
    </row>
    <row r="926" s="2" customFormat="1" ht="37.8" customHeight="1">
      <c r="A926" s="39"/>
      <c r="B926" s="40"/>
      <c r="C926" s="281" t="s">
        <v>1347</v>
      </c>
      <c r="D926" s="281" t="s">
        <v>227</v>
      </c>
      <c r="E926" s="282" t="s">
        <v>1348</v>
      </c>
      <c r="F926" s="283" t="s">
        <v>1349</v>
      </c>
      <c r="G926" s="284" t="s">
        <v>266</v>
      </c>
      <c r="H926" s="285">
        <v>7</v>
      </c>
      <c r="I926" s="286"/>
      <c r="J926" s="287">
        <f>ROUND(I926*H926,2)</f>
        <v>0</v>
      </c>
      <c r="K926" s="288"/>
      <c r="L926" s="289"/>
      <c r="M926" s="290" t="s">
        <v>1</v>
      </c>
      <c r="N926" s="291" t="s">
        <v>43</v>
      </c>
      <c r="O926" s="93"/>
      <c r="P926" s="239">
        <f>O926*H926</f>
        <v>0</v>
      </c>
      <c r="Q926" s="239">
        <v>0.016</v>
      </c>
      <c r="R926" s="239">
        <f>Q926*H926</f>
        <v>0.112</v>
      </c>
      <c r="S926" s="239">
        <v>0</v>
      </c>
      <c r="T926" s="240">
        <f>S926*H926</f>
        <v>0</v>
      </c>
      <c r="U926" s="39"/>
      <c r="V926" s="39"/>
      <c r="W926" s="39"/>
      <c r="X926" s="39"/>
      <c r="Y926" s="39"/>
      <c r="Z926" s="39"/>
      <c r="AA926" s="39"/>
      <c r="AB926" s="39"/>
      <c r="AC926" s="39"/>
      <c r="AD926" s="39"/>
      <c r="AE926" s="39"/>
      <c r="AR926" s="241" t="s">
        <v>328</v>
      </c>
      <c r="AT926" s="241" t="s">
        <v>227</v>
      </c>
      <c r="AU926" s="241" t="s">
        <v>85</v>
      </c>
      <c r="AY926" s="18" t="s">
        <v>161</v>
      </c>
      <c r="BE926" s="242">
        <f>IF(N926="základní",J926,0)</f>
        <v>0</v>
      </c>
      <c r="BF926" s="242">
        <f>IF(N926="snížená",J926,0)</f>
        <v>0</v>
      </c>
      <c r="BG926" s="242">
        <f>IF(N926="zákl. přenesená",J926,0)</f>
        <v>0</v>
      </c>
      <c r="BH926" s="242">
        <f>IF(N926="sníž. přenesená",J926,0)</f>
        <v>0</v>
      </c>
      <c r="BI926" s="242">
        <f>IF(N926="nulová",J926,0)</f>
        <v>0</v>
      </c>
      <c r="BJ926" s="18" t="s">
        <v>167</v>
      </c>
      <c r="BK926" s="242">
        <f>ROUND(I926*H926,2)</f>
        <v>0</v>
      </c>
      <c r="BL926" s="18" t="s">
        <v>248</v>
      </c>
      <c r="BM926" s="241" t="s">
        <v>1350</v>
      </c>
    </row>
    <row r="927" s="2" customFormat="1">
      <c r="A927" s="39"/>
      <c r="B927" s="40"/>
      <c r="C927" s="41"/>
      <c r="D927" s="243" t="s">
        <v>169</v>
      </c>
      <c r="E927" s="41"/>
      <c r="F927" s="244" t="s">
        <v>1349</v>
      </c>
      <c r="G927" s="41"/>
      <c r="H927" s="41"/>
      <c r="I927" s="245"/>
      <c r="J927" s="41"/>
      <c r="K927" s="41"/>
      <c r="L927" s="45"/>
      <c r="M927" s="246"/>
      <c r="N927" s="247"/>
      <c r="O927" s="93"/>
      <c r="P927" s="93"/>
      <c r="Q927" s="93"/>
      <c r="R927" s="93"/>
      <c r="S927" s="93"/>
      <c r="T927" s="94"/>
      <c r="U927" s="39"/>
      <c r="V927" s="39"/>
      <c r="W927" s="39"/>
      <c r="X927" s="39"/>
      <c r="Y927" s="39"/>
      <c r="Z927" s="39"/>
      <c r="AA927" s="39"/>
      <c r="AB927" s="39"/>
      <c r="AC927" s="39"/>
      <c r="AD927" s="39"/>
      <c r="AE927" s="39"/>
      <c r="AT927" s="18" t="s">
        <v>169</v>
      </c>
      <c r="AU927" s="18" t="s">
        <v>85</v>
      </c>
    </row>
    <row r="928" s="2" customFormat="1" ht="24.15" customHeight="1">
      <c r="A928" s="39"/>
      <c r="B928" s="40"/>
      <c r="C928" s="229" t="s">
        <v>1351</v>
      </c>
      <c r="D928" s="229" t="s">
        <v>163</v>
      </c>
      <c r="E928" s="230" t="s">
        <v>1352</v>
      </c>
      <c r="F928" s="231" t="s">
        <v>1353</v>
      </c>
      <c r="G928" s="232" t="s">
        <v>266</v>
      </c>
      <c r="H928" s="233">
        <v>1</v>
      </c>
      <c r="I928" s="234"/>
      <c r="J928" s="235">
        <f>ROUND(I928*H928,2)</f>
        <v>0</v>
      </c>
      <c r="K928" s="236"/>
      <c r="L928" s="45"/>
      <c r="M928" s="237" t="s">
        <v>1</v>
      </c>
      <c r="N928" s="238" t="s">
        <v>43</v>
      </c>
      <c r="O928" s="93"/>
      <c r="P928" s="239">
        <f>O928*H928</f>
        <v>0</v>
      </c>
      <c r="Q928" s="239">
        <v>0.00048000000000000001</v>
      </c>
      <c r="R928" s="239">
        <f>Q928*H928</f>
        <v>0.00048000000000000001</v>
      </c>
      <c r="S928" s="239">
        <v>0</v>
      </c>
      <c r="T928" s="240">
        <f>S928*H928</f>
        <v>0</v>
      </c>
      <c r="U928" s="39"/>
      <c r="V928" s="39"/>
      <c r="W928" s="39"/>
      <c r="X928" s="39"/>
      <c r="Y928" s="39"/>
      <c r="Z928" s="39"/>
      <c r="AA928" s="39"/>
      <c r="AB928" s="39"/>
      <c r="AC928" s="39"/>
      <c r="AD928" s="39"/>
      <c r="AE928" s="39"/>
      <c r="AR928" s="241" t="s">
        <v>248</v>
      </c>
      <c r="AT928" s="241" t="s">
        <v>163</v>
      </c>
      <c r="AU928" s="241" t="s">
        <v>85</v>
      </c>
      <c r="AY928" s="18" t="s">
        <v>161</v>
      </c>
      <c r="BE928" s="242">
        <f>IF(N928="základní",J928,0)</f>
        <v>0</v>
      </c>
      <c r="BF928" s="242">
        <f>IF(N928="snížená",J928,0)</f>
        <v>0</v>
      </c>
      <c r="BG928" s="242">
        <f>IF(N928="zákl. přenesená",J928,0)</f>
        <v>0</v>
      </c>
      <c r="BH928" s="242">
        <f>IF(N928="sníž. přenesená",J928,0)</f>
        <v>0</v>
      </c>
      <c r="BI928" s="242">
        <f>IF(N928="nulová",J928,0)</f>
        <v>0</v>
      </c>
      <c r="BJ928" s="18" t="s">
        <v>167</v>
      </c>
      <c r="BK928" s="242">
        <f>ROUND(I928*H928,2)</f>
        <v>0</v>
      </c>
      <c r="BL928" s="18" t="s">
        <v>248</v>
      </c>
      <c r="BM928" s="241" t="s">
        <v>1354</v>
      </c>
    </row>
    <row r="929" s="2" customFormat="1">
      <c r="A929" s="39"/>
      <c r="B929" s="40"/>
      <c r="C929" s="41"/>
      <c r="D929" s="243" t="s">
        <v>169</v>
      </c>
      <c r="E929" s="41"/>
      <c r="F929" s="244" t="s">
        <v>1353</v>
      </c>
      <c r="G929" s="41"/>
      <c r="H929" s="41"/>
      <c r="I929" s="245"/>
      <c r="J929" s="41"/>
      <c r="K929" s="41"/>
      <c r="L929" s="45"/>
      <c r="M929" s="246"/>
      <c r="N929" s="247"/>
      <c r="O929" s="93"/>
      <c r="P929" s="93"/>
      <c r="Q929" s="93"/>
      <c r="R929" s="93"/>
      <c r="S929" s="93"/>
      <c r="T929" s="94"/>
      <c r="U929" s="39"/>
      <c r="V929" s="39"/>
      <c r="W929" s="39"/>
      <c r="X929" s="39"/>
      <c r="Y929" s="39"/>
      <c r="Z929" s="39"/>
      <c r="AA929" s="39"/>
      <c r="AB929" s="39"/>
      <c r="AC929" s="39"/>
      <c r="AD929" s="39"/>
      <c r="AE929" s="39"/>
      <c r="AT929" s="18" t="s">
        <v>169</v>
      </c>
      <c r="AU929" s="18" t="s">
        <v>85</v>
      </c>
    </row>
    <row r="930" s="2" customFormat="1" ht="33" customHeight="1">
      <c r="A930" s="39"/>
      <c r="B930" s="40"/>
      <c r="C930" s="281" t="s">
        <v>1355</v>
      </c>
      <c r="D930" s="281" t="s">
        <v>227</v>
      </c>
      <c r="E930" s="282" t="s">
        <v>1356</v>
      </c>
      <c r="F930" s="283" t="s">
        <v>1357</v>
      </c>
      <c r="G930" s="284" t="s">
        <v>266</v>
      </c>
      <c r="H930" s="285">
        <v>1</v>
      </c>
      <c r="I930" s="286"/>
      <c r="J930" s="287">
        <f>ROUND(I930*H930,2)</f>
        <v>0</v>
      </c>
      <c r="K930" s="288"/>
      <c r="L930" s="289"/>
      <c r="M930" s="290" t="s">
        <v>1</v>
      </c>
      <c r="N930" s="291" t="s">
        <v>43</v>
      </c>
      <c r="O930" s="93"/>
      <c r="P930" s="239">
        <f>O930*H930</f>
        <v>0</v>
      </c>
      <c r="Q930" s="239">
        <v>0.041000000000000002</v>
      </c>
      <c r="R930" s="239">
        <f>Q930*H930</f>
        <v>0.041000000000000002</v>
      </c>
      <c r="S930" s="239">
        <v>0</v>
      </c>
      <c r="T930" s="240">
        <f>S930*H930</f>
        <v>0</v>
      </c>
      <c r="U930" s="39"/>
      <c r="V930" s="39"/>
      <c r="W930" s="39"/>
      <c r="X930" s="39"/>
      <c r="Y930" s="39"/>
      <c r="Z930" s="39"/>
      <c r="AA930" s="39"/>
      <c r="AB930" s="39"/>
      <c r="AC930" s="39"/>
      <c r="AD930" s="39"/>
      <c r="AE930" s="39"/>
      <c r="AR930" s="241" t="s">
        <v>328</v>
      </c>
      <c r="AT930" s="241" t="s">
        <v>227</v>
      </c>
      <c r="AU930" s="241" t="s">
        <v>85</v>
      </c>
      <c r="AY930" s="18" t="s">
        <v>161</v>
      </c>
      <c r="BE930" s="242">
        <f>IF(N930="základní",J930,0)</f>
        <v>0</v>
      </c>
      <c r="BF930" s="242">
        <f>IF(N930="snížená",J930,0)</f>
        <v>0</v>
      </c>
      <c r="BG930" s="242">
        <f>IF(N930="zákl. přenesená",J930,0)</f>
        <v>0</v>
      </c>
      <c r="BH930" s="242">
        <f>IF(N930="sníž. přenesená",J930,0)</f>
        <v>0</v>
      </c>
      <c r="BI930" s="242">
        <f>IF(N930="nulová",J930,0)</f>
        <v>0</v>
      </c>
      <c r="BJ930" s="18" t="s">
        <v>167</v>
      </c>
      <c r="BK930" s="242">
        <f>ROUND(I930*H930,2)</f>
        <v>0</v>
      </c>
      <c r="BL930" s="18" t="s">
        <v>248</v>
      </c>
      <c r="BM930" s="241" t="s">
        <v>1358</v>
      </c>
    </row>
    <row r="931" s="2" customFormat="1">
      <c r="A931" s="39"/>
      <c r="B931" s="40"/>
      <c r="C931" s="41"/>
      <c r="D931" s="243" t="s">
        <v>169</v>
      </c>
      <c r="E931" s="41"/>
      <c r="F931" s="244" t="s">
        <v>1357</v>
      </c>
      <c r="G931" s="41"/>
      <c r="H931" s="41"/>
      <c r="I931" s="245"/>
      <c r="J931" s="41"/>
      <c r="K931" s="41"/>
      <c r="L931" s="45"/>
      <c r="M931" s="246"/>
      <c r="N931" s="247"/>
      <c r="O931" s="93"/>
      <c r="P931" s="93"/>
      <c r="Q931" s="93"/>
      <c r="R931" s="93"/>
      <c r="S931" s="93"/>
      <c r="T931" s="94"/>
      <c r="U931" s="39"/>
      <c r="V931" s="39"/>
      <c r="W931" s="39"/>
      <c r="X931" s="39"/>
      <c r="Y931" s="39"/>
      <c r="Z931" s="39"/>
      <c r="AA931" s="39"/>
      <c r="AB931" s="39"/>
      <c r="AC931" s="39"/>
      <c r="AD931" s="39"/>
      <c r="AE931" s="39"/>
      <c r="AT931" s="18" t="s">
        <v>169</v>
      </c>
      <c r="AU931" s="18" t="s">
        <v>85</v>
      </c>
    </row>
    <row r="932" s="2" customFormat="1" ht="24.15" customHeight="1">
      <c r="A932" s="39"/>
      <c r="B932" s="40"/>
      <c r="C932" s="229" t="s">
        <v>1359</v>
      </c>
      <c r="D932" s="229" t="s">
        <v>163</v>
      </c>
      <c r="E932" s="230" t="s">
        <v>1360</v>
      </c>
      <c r="F932" s="231" t="s">
        <v>1361</v>
      </c>
      <c r="G932" s="232" t="s">
        <v>266</v>
      </c>
      <c r="H932" s="233">
        <v>1</v>
      </c>
      <c r="I932" s="234"/>
      <c r="J932" s="235">
        <f>ROUND(I932*H932,2)</f>
        <v>0</v>
      </c>
      <c r="K932" s="236"/>
      <c r="L932" s="45"/>
      <c r="M932" s="237" t="s">
        <v>1</v>
      </c>
      <c r="N932" s="238" t="s">
        <v>43</v>
      </c>
      <c r="O932" s="93"/>
      <c r="P932" s="239">
        <f>O932*H932</f>
        <v>0</v>
      </c>
      <c r="Q932" s="239">
        <v>0.00040000000000000002</v>
      </c>
      <c r="R932" s="239">
        <f>Q932*H932</f>
        <v>0.00040000000000000002</v>
      </c>
      <c r="S932" s="239">
        <v>0</v>
      </c>
      <c r="T932" s="240">
        <f>S932*H932</f>
        <v>0</v>
      </c>
      <c r="U932" s="39"/>
      <c r="V932" s="39"/>
      <c r="W932" s="39"/>
      <c r="X932" s="39"/>
      <c r="Y932" s="39"/>
      <c r="Z932" s="39"/>
      <c r="AA932" s="39"/>
      <c r="AB932" s="39"/>
      <c r="AC932" s="39"/>
      <c r="AD932" s="39"/>
      <c r="AE932" s="39"/>
      <c r="AR932" s="241" t="s">
        <v>248</v>
      </c>
      <c r="AT932" s="241" t="s">
        <v>163</v>
      </c>
      <c r="AU932" s="241" t="s">
        <v>85</v>
      </c>
      <c r="AY932" s="18" t="s">
        <v>161</v>
      </c>
      <c r="BE932" s="242">
        <f>IF(N932="základní",J932,0)</f>
        <v>0</v>
      </c>
      <c r="BF932" s="242">
        <f>IF(N932="snížená",J932,0)</f>
        <v>0</v>
      </c>
      <c r="BG932" s="242">
        <f>IF(N932="zákl. přenesená",J932,0)</f>
        <v>0</v>
      </c>
      <c r="BH932" s="242">
        <f>IF(N932="sníž. přenesená",J932,0)</f>
        <v>0</v>
      </c>
      <c r="BI932" s="242">
        <f>IF(N932="nulová",J932,0)</f>
        <v>0</v>
      </c>
      <c r="BJ932" s="18" t="s">
        <v>167</v>
      </c>
      <c r="BK932" s="242">
        <f>ROUND(I932*H932,2)</f>
        <v>0</v>
      </c>
      <c r="BL932" s="18" t="s">
        <v>248</v>
      </c>
      <c r="BM932" s="241" t="s">
        <v>1362</v>
      </c>
    </row>
    <row r="933" s="2" customFormat="1">
      <c r="A933" s="39"/>
      <c r="B933" s="40"/>
      <c r="C933" s="41"/>
      <c r="D933" s="243" t="s">
        <v>169</v>
      </c>
      <c r="E933" s="41"/>
      <c r="F933" s="244" t="s">
        <v>1361</v>
      </c>
      <c r="G933" s="41"/>
      <c r="H933" s="41"/>
      <c r="I933" s="245"/>
      <c r="J933" s="41"/>
      <c r="K933" s="41"/>
      <c r="L933" s="45"/>
      <c r="M933" s="246"/>
      <c r="N933" s="247"/>
      <c r="O933" s="93"/>
      <c r="P933" s="93"/>
      <c r="Q933" s="93"/>
      <c r="R933" s="93"/>
      <c r="S933" s="93"/>
      <c r="T933" s="94"/>
      <c r="U933" s="39"/>
      <c r="V933" s="39"/>
      <c r="W933" s="39"/>
      <c r="X933" s="39"/>
      <c r="Y933" s="39"/>
      <c r="Z933" s="39"/>
      <c r="AA933" s="39"/>
      <c r="AB933" s="39"/>
      <c r="AC933" s="39"/>
      <c r="AD933" s="39"/>
      <c r="AE933" s="39"/>
      <c r="AT933" s="18" t="s">
        <v>169</v>
      </c>
      <c r="AU933" s="18" t="s">
        <v>85</v>
      </c>
    </row>
    <row r="934" s="2" customFormat="1" ht="37.8" customHeight="1">
      <c r="A934" s="39"/>
      <c r="B934" s="40"/>
      <c r="C934" s="281" t="s">
        <v>1363</v>
      </c>
      <c r="D934" s="281" t="s">
        <v>227</v>
      </c>
      <c r="E934" s="282" t="s">
        <v>1364</v>
      </c>
      <c r="F934" s="283" t="s">
        <v>1365</v>
      </c>
      <c r="G934" s="284" t="s">
        <v>266</v>
      </c>
      <c r="H934" s="285">
        <v>1</v>
      </c>
      <c r="I934" s="286"/>
      <c r="J934" s="287">
        <f>ROUND(I934*H934,2)</f>
        <v>0</v>
      </c>
      <c r="K934" s="288"/>
      <c r="L934" s="289"/>
      <c r="M934" s="290" t="s">
        <v>1</v>
      </c>
      <c r="N934" s="291" t="s">
        <v>43</v>
      </c>
      <c r="O934" s="93"/>
      <c r="P934" s="239">
        <f>O934*H934</f>
        <v>0</v>
      </c>
      <c r="Q934" s="239">
        <v>0.016</v>
      </c>
      <c r="R934" s="239">
        <f>Q934*H934</f>
        <v>0.016</v>
      </c>
      <c r="S934" s="239">
        <v>0</v>
      </c>
      <c r="T934" s="240">
        <f>S934*H934</f>
        <v>0</v>
      </c>
      <c r="U934" s="39"/>
      <c r="V934" s="39"/>
      <c r="W934" s="39"/>
      <c r="X934" s="39"/>
      <c r="Y934" s="39"/>
      <c r="Z934" s="39"/>
      <c r="AA934" s="39"/>
      <c r="AB934" s="39"/>
      <c r="AC934" s="39"/>
      <c r="AD934" s="39"/>
      <c r="AE934" s="39"/>
      <c r="AR934" s="241" t="s">
        <v>328</v>
      </c>
      <c r="AT934" s="241" t="s">
        <v>227</v>
      </c>
      <c r="AU934" s="241" t="s">
        <v>85</v>
      </c>
      <c r="AY934" s="18" t="s">
        <v>161</v>
      </c>
      <c r="BE934" s="242">
        <f>IF(N934="základní",J934,0)</f>
        <v>0</v>
      </c>
      <c r="BF934" s="242">
        <f>IF(N934="snížená",J934,0)</f>
        <v>0</v>
      </c>
      <c r="BG934" s="242">
        <f>IF(N934="zákl. přenesená",J934,0)</f>
        <v>0</v>
      </c>
      <c r="BH934" s="242">
        <f>IF(N934="sníž. přenesená",J934,0)</f>
        <v>0</v>
      </c>
      <c r="BI934" s="242">
        <f>IF(N934="nulová",J934,0)</f>
        <v>0</v>
      </c>
      <c r="BJ934" s="18" t="s">
        <v>167</v>
      </c>
      <c r="BK934" s="242">
        <f>ROUND(I934*H934,2)</f>
        <v>0</v>
      </c>
      <c r="BL934" s="18" t="s">
        <v>248</v>
      </c>
      <c r="BM934" s="241" t="s">
        <v>1366</v>
      </c>
    </row>
    <row r="935" s="2" customFormat="1">
      <c r="A935" s="39"/>
      <c r="B935" s="40"/>
      <c r="C935" s="41"/>
      <c r="D935" s="243" t="s">
        <v>169</v>
      </c>
      <c r="E935" s="41"/>
      <c r="F935" s="244" t="s">
        <v>1365</v>
      </c>
      <c r="G935" s="41"/>
      <c r="H935" s="41"/>
      <c r="I935" s="245"/>
      <c r="J935" s="41"/>
      <c r="K935" s="41"/>
      <c r="L935" s="45"/>
      <c r="M935" s="246"/>
      <c r="N935" s="247"/>
      <c r="O935" s="93"/>
      <c r="P935" s="93"/>
      <c r="Q935" s="93"/>
      <c r="R935" s="93"/>
      <c r="S935" s="93"/>
      <c r="T935" s="94"/>
      <c r="U935" s="39"/>
      <c r="V935" s="39"/>
      <c r="W935" s="39"/>
      <c r="X935" s="39"/>
      <c r="Y935" s="39"/>
      <c r="Z935" s="39"/>
      <c r="AA935" s="39"/>
      <c r="AB935" s="39"/>
      <c r="AC935" s="39"/>
      <c r="AD935" s="39"/>
      <c r="AE935" s="39"/>
      <c r="AT935" s="18" t="s">
        <v>169</v>
      </c>
      <c r="AU935" s="18" t="s">
        <v>85</v>
      </c>
    </row>
    <row r="936" s="2" customFormat="1" ht="24.15" customHeight="1">
      <c r="A936" s="39"/>
      <c r="B936" s="40"/>
      <c r="C936" s="229" t="s">
        <v>1367</v>
      </c>
      <c r="D936" s="229" t="s">
        <v>163</v>
      </c>
      <c r="E936" s="230" t="s">
        <v>1368</v>
      </c>
      <c r="F936" s="231" t="s">
        <v>1369</v>
      </c>
      <c r="G936" s="232" t="s">
        <v>266</v>
      </c>
      <c r="H936" s="233">
        <v>1</v>
      </c>
      <c r="I936" s="234"/>
      <c r="J936" s="235">
        <f>ROUND(I936*H936,2)</f>
        <v>0</v>
      </c>
      <c r="K936" s="236"/>
      <c r="L936" s="45"/>
      <c r="M936" s="237" t="s">
        <v>1</v>
      </c>
      <c r="N936" s="238" t="s">
        <v>43</v>
      </c>
      <c r="O936" s="93"/>
      <c r="P936" s="239">
        <f>O936*H936</f>
        <v>0</v>
      </c>
      <c r="Q936" s="239">
        <v>0</v>
      </c>
      <c r="R936" s="239">
        <f>Q936*H936</f>
        <v>0</v>
      </c>
      <c r="S936" s="239">
        <v>0</v>
      </c>
      <c r="T936" s="240">
        <f>S936*H936</f>
        <v>0</v>
      </c>
      <c r="U936" s="39"/>
      <c r="V936" s="39"/>
      <c r="W936" s="39"/>
      <c r="X936" s="39"/>
      <c r="Y936" s="39"/>
      <c r="Z936" s="39"/>
      <c r="AA936" s="39"/>
      <c r="AB936" s="39"/>
      <c r="AC936" s="39"/>
      <c r="AD936" s="39"/>
      <c r="AE936" s="39"/>
      <c r="AR936" s="241" t="s">
        <v>248</v>
      </c>
      <c r="AT936" s="241" t="s">
        <v>163</v>
      </c>
      <c r="AU936" s="241" t="s">
        <v>85</v>
      </c>
      <c r="AY936" s="18" t="s">
        <v>161</v>
      </c>
      <c r="BE936" s="242">
        <f>IF(N936="základní",J936,0)</f>
        <v>0</v>
      </c>
      <c r="BF936" s="242">
        <f>IF(N936="snížená",J936,0)</f>
        <v>0</v>
      </c>
      <c r="BG936" s="242">
        <f>IF(N936="zákl. přenesená",J936,0)</f>
        <v>0</v>
      </c>
      <c r="BH936" s="242">
        <f>IF(N936="sníž. přenesená",J936,0)</f>
        <v>0</v>
      </c>
      <c r="BI936" s="242">
        <f>IF(N936="nulová",J936,0)</f>
        <v>0</v>
      </c>
      <c r="BJ936" s="18" t="s">
        <v>167</v>
      </c>
      <c r="BK936" s="242">
        <f>ROUND(I936*H936,2)</f>
        <v>0</v>
      </c>
      <c r="BL936" s="18" t="s">
        <v>248</v>
      </c>
      <c r="BM936" s="241" t="s">
        <v>1370</v>
      </c>
    </row>
    <row r="937" s="2" customFormat="1">
      <c r="A937" s="39"/>
      <c r="B937" s="40"/>
      <c r="C937" s="41"/>
      <c r="D937" s="243" t="s">
        <v>169</v>
      </c>
      <c r="E937" s="41"/>
      <c r="F937" s="244" t="s">
        <v>1369</v>
      </c>
      <c r="G937" s="41"/>
      <c r="H937" s="41"/>
      <c r="I937" s="245"/>
      <c r="J937" s="41"/>
      <c r="K937" s="41"/>
      <c r="L937" s="45"/>
      <c r="M937" s="246"/>
      <c r="N937" s="247"/>
      <c r="O937" s="93"/>
      <c r="P937" s="93"/>
      <c r="Q937" s="93"/>
      <c r="R937" s="93"/>
      <c r="S937" s="93"/>
      <c r="T937" s="94"/>
      <c r="U937" s="39"/>
      <c r="V937" s="39"/>
      <c r="W937" s="39"/>
      <c r="X937" s="39"/>
      <c r="Y937" s="39"/>
      <c r="Z937" s="39"/>
      <c r="AA937" s="39"/>
      <c r="AB937" s="39"/>
      <c r="AC937" s="39"/>
      <c r="AD937" s="39"/>
      <c r="AE937" s="39"/>
      <c r="AT937" s="18" t="s">
        <v>169</v>
      </c>
      <c r="AU937" s="18" t="s">
        <v>85</v>
      </c>
    </row>
    <row r="938" s="2" customFormat="1" ht="16.5" customHeight="1">
      <c r="A938" s="39"/>
      <c r="B938" s="40"/>
      <c r="C938" s="281" t="s">
        <v>1371</v>
      </c>
      <c r="D938" s="281" t="s">
        <v>227</v>
      </c>
      <c r="E938" s="282" t="s">
        <v>1372</v>
      </c>
      <c r="F938" s="283" t="s">
        <v>1373</v>
      </c>
      <c r="G938" s="284" t="s">
        <v>166</v>
      </c>
      <c r="H938" s="285">
        <v>1</v>
      </c>
      <c r="I938" s="286"/>
      <c r="J938" s="287">
        <f>ROUND(I938*H938,2)</f>
        <v>0</v>
      </c>
      <c r="K938" s="288"/>
      <c r="L938" s="289"/>
      <c r="M938" s="290" t="s">
        <v>1</v>
      </c>
      <c r="N938" s="291" t="s">
        <v>43</v>
      </c>
      <c r="O938" s="93"/>
      <c r="P938" s="239">
        <f>O938*H938</f>
        <v>0</v>
      </c>
      <c r="Q938" s="239">
        <v>0.0030000000000000001</v>
      </c>
      <c r="R938" s="239">
        <f>Q938*H938</f>
        <v>0.0030000000000000001</v>
      </c>
      <c r="S938" s="239">
        <v>0</v>
      </c>
      <c r="T938" s="240">
        <f>S938*H938</f>
        <v>0</v>
      </c>
      <c r="U938" s="39"/>
      <c r="V938" s="39"/>
      <c r="W938" s="39"/>
      <c r="X938" s="39"/>
      <c r="Y938" s="39"/>
      <c r="Z938" s="39"/>
      <c r="AA938" s="39"/>
      <c r="AB938" s="39"/>
      <c r="AC938" s="39"/>
      <c r="AD938" s="39"/>
      <c r="AE938" s="39"/>
      <c r="AR938" s="241" t="s">
        <v>328</v>
      </c>
      <c r="AT938" s="241" t="s">
        <v>227</v>
      </c>
      <c r="AU938" s="241" t="s">
        <v>85</v>
      </c>
      <c r="AY938" s="18" t="s">
        <v>161</v>
      </c>
      <c r="BE938" s="242">
        <f>IF(N938="základní",J938,0)</f>
        <v>0</v>
      </c>
      <c r="BF938" s="242">
        <f>IF(N938="snížená",J938,0)</f>
        <v>0</v>
      </c>
      <c r="BG938" s="242">
        <f>IF(N938="zákl. přenesená",J938,0)</f>
        <v>0</v>
      </c>
      <c r="BH938" s="242">
        <f>IF(N938="sníž. přenesená",J938,0)</f>
        <v>0</v>
      </c>
      <c r="BI938" s="242">
        <f>IF(N938="nulová",J938,0)</f>
        <v>0</v>
      </c>
      <c r="BJ938" s="18" t="s">
        <v>167</v>
      </c>
      <c r="BK938" s="242">
        <f>ROUND(I938*H938,2)</f>
        <v>0</v>
      </c>
      <c r="BL938" s="18" t="s">
        <v>248</v>
      </c>
      <c r="BM938" s="241" t="s">
        <v>1374</v>
      </c>
    </row>
    <row r="939" s="2" customFormat="1">
      <c r="A939" s="39"/>
      <c r="B939" s="40"/>
      <c r="C939" s="41"/>
      <c r="D939" s="243" t="s">
        <v>169</v>
      </c>
      <c r="E939" s="41"/>
      <c r="F939" s="244" t="s">
        <v>1373</v>
      </c>
      <c r="G939" s="41"/>
      <c r="H939" s="41"/>
      <c r="I939" s="245"/>
      <c r="J939" s="41"/>
      <c r="K939" s="41"/>
      <c r="L939" s="45"/>
      <c r="M939" s="246"/>
      <c r="N939" s="247"/>
      <c r="O939" s="93"/>
      <c r="P939" s="93"/>
      <c r="Q939" s="93"/>
      <c r="R939" s="93"/>
      <c r="S939" s="93"/>
      <c r="T939" s="94"/>
      <c r="U939" s="39"/>
      <c r="V939" s="39"/>
      <c r="W939" s="39"/>
      <c r="X939" s="39"/>
      <c r="Y939" s="39"/>
      <c r="Z939" s="39"/>
      <c r="AA939" s="39"/>
      <c r="AB939" s="39"/>
      <c r="AC939" s="39"/>
      <c r="AD939" s="39"/>
      <c r="AE939" s="39"/>
      <c r="AT939" s="18" t="s">
        <v>169</v>
      </c>
      <c r="AU939" s="18" t="s">
        <v>85</v>
      </c>
    </row>
    <row r="940" s="2" customFormat="1" ht="24.15" customHeight="1">
      <c r="A940" s="39"/>
      <c r="B940" s="40"/>
      <c r="C940" s="229" t="s">
        <v>1375</v>
      </c>
      <c r="D940" s="229" t="s">
        <v>163</v>
      </c>
      <c r="E940" s="230" t="s">
        <v>1376</v>
      </c>
      <c r="F940" s="231" t="s">
        <v>1377</v>
      </c>
      <c r="G940" s="232" t="s">
        <v>266</v>
      </c>
      <c r="H940" s="233">
        <v>3</v>
      </c>
      <c r="I940" s="234"/>
      <c r="J940" s="235">
        <f>ROUND(I940*H940,2)</f>
        <v>0</v>
      </c>
      <c r="K940" s="236"/>
      <c r="L940" s="45"/>
      <c r="M940" s="237" t="s">
        <v>1</v>
      </c>
      <c r="N940" s="238" t="s">
        <v>43</v>
      </c>
      <c r="O940" s="93"/>
      <c r="P940" s="239">
        <f>O940*H940</f>
        <v>0</v>
      </c>
      <c r="Q940" s="239">
        <v>0</v>
      </c>
      <c r="R940" s="239">
        <f>Q940*H940</f>
        <v>0</v>
      </c>
      <c r="S940" s="239">
        <v>0</v>
      </c>
      <c r="T940" s="240">
        <f>S940*H940</f>
        <v>0</v>
      </c>
      <c r="U940" s="39"/>
      <c r="V940" s="39"/>
      <c r="W940" s="39"/>
      <c r="X940" s="39"/>
      <c r="Y940" s="39"/>
      <c r="Z940" s="39"/>
      <c r="AA940" s="39"/>
      <c r="AB940" s="39"/>
      <c r="AC940" s="39"/>
      <c r="AD940" s="39"/>
      <c r="AE940" s="39"/>
      <c r="AR940" s="241" t="s">
        <v>248</v>
      </c>
      <c r="AT940" s="241" t="s">
        <v>163</v>
      </c>
      <c r="AU940" s="241" t="s">
        <v>85</v>
      </c>
      <c r="AY940" s="18" t="s">
        <v>161</v>
      </c>
      <c r="BE940" s="242">
        <f>IF(N940="základní",J940,0)</f>
        <v>0</v>
      </c>
      <c r="BF940" s="242">
        <f>IF(N940="snížená",J940,0)</f>
        <v>0</v>
      </c>
      <c r="BG940" s="242">
        <f>IF(N940="zákl. přenesená",J940,0)</f>
        <v>0</v>
      </c>
      <c r="BH940" s="242">
        <f>IF(N940="sníž. přenesená",J940,0)</f>
        <v>0</v>
      </c>
      <c r="BI940" s="242">
        <f>IF(N940="nulová",J940,0)</f>
        <v>0</v>
      </c>
      <c r="BJ940" s="18" t="s">
        <v>167</v>
      </c>
      <c r="BK940" s="242">
        <f>ROUND(I940*H940,2)</f>
        <v>0</v>
      </c>
      <c r="BL940" s="18" t="s">
        <v>248</v>
      </c>
      <c r="BM940" s="241" t="s">
        <v>1378</v>
      </c>
    </row>
    <row r="941" s="2" customFormat="1">
      <c r="A941" s="39"/>
      <c r="B941" s="40"/>
      <c r="C941" s="41"/>
      <c r="D941" s="243" t="s">
        <v>169</v>
      </c>
      <c r="E941" s="41"/>
      <c r="F941" s="244" t="s">
        <v>1377</v>
      </c>
      <c r="G941" s="41"/>
      <c r="H941" s="41"/>
      <c r="I941" s="245"/>
      <c r="J941" s="41"/>
      <c r="K941" s="41"/>
      <c r="L941" s="45"/>
      <c r="M941" s="246"/>
      <c r="N941" s="247"/>
      <c r="O941" s="93"/>
      <c r="P941" s="93"/>
      <c r="Q941" s="93"/>
      <c r="R941" s="93"/>
      <c r="S941" s="93"/>
      <c r="T941" s="94"/>
      <c r="U941" s="39"/>
      <c r="V941" s="39"/>
      <c r="W941" s="39"/>
      <c r="X941" s="39"/>
      <c r="Y941" s="39"/>
      <c r="Z941" s="39"/>
      <c r="AA941" s="39"/>
      <c r="AB941" s="39"/>
      <c r="AC941" s="39"/>
      <c r="AD941" s="39"/>
      <c r="AE941" s="39"/>
      <c r="AT941" s="18" t="s">
        <v>169</v>
      </c>
      <c r="AU941" s="18" t="s">
        <v>85</v>
      </c>
    </row>
    <row r="942" s="2" customFormat="1" ht="24.15" customHeight="1">
      <c r="A942" s="39"/>
      <c r="B942" s="40"/>
      <c r="C942" s="229" t="s">
        <v>1379</v>
      </c>
      <c r="D942" s="229" t="s">
        <v>163</v>
      </c>
      <c r="E942" s="230" t="s">
        <v>1380</v>
      </c>
      <c r="F942" s="231" t="s">
        <v>1381</v>
      </c>
      <c r="G942" s="232" t="s">
        <v>266</v>
      </c>
      <c r="H942" s="233">
        <v>3</v>
      </c>
      <c r="I942" s="234"/>
      <c r="J942" s="235">
        <f>ROUND(I942*H942,2)</f>
        <v>0</v>
      </c>
      <c r="K942" s="236"/>
      <c r="L942" s="45"/>
      <c r="M942" s="237" t="s">
        <v>1</v>
      </c>
      <c r="N942" s="238" t="s">
        <v>43</v>
      </c>
      <c r="O942" s="93"/>
      <c r="P942" s="239">
        <f>O942*H942</f>
        <v>0</v>
      </c>
      <c r="Q942" s="239">
        <v>0</v>
      </c>
      <c r="R942" s="239">
        <f>Q942*H942</f>
        <v>0</v>
      </c>
      <c r="S942" s="239">
        <v>0</v>
      </c>
      <c r="T942" s="240">
        <f>S942*H942</f>
        <v>0</v>
      </c>
      <c r="U942" s="39"/>
      <c r="V942" s="39"/>
      <c r="W942" s="39"/>
      <c r="X942" s="39"/>
      <c r="Y942" s="39"/>
      <c r="Z942" s="39"/>
      <c r="AA942" s="39"/>
      <c r="AB942" s="39"/>
      <c r="AC942" s="39"/>
      <c r="AD942" s="39"/>
      <c r="AE942" s="39"/>
      <c r="AR942" s="241" t="s">
        <v>248</v>
      </c>
      <c r="AT942" s="241" t="s">
        <v>163</v>
      </c>
      <c r="AU942" s="241" t="s">
        <v>85</v>
      </c>
      <c r="AY942" s="18" t="s">
        <v>161</v>
      </c>
      <c r="BE942" s="242">
        <f>IF(N942="základní",J942,0)</f>
        <v>0</v>
      </c>
      <c r="BF942" s="242">
        <f>IF(N942="snížená",J942,0)</f>
        <v>0</v>
      </c>
      <c r="BG942" s="242">
        <f>IF(N942="zákl. přenesená",J942,0)</f>
        <v>0</v>
      </c>
      <c r="BH942" s="242">
        <f>IF(N942="sníž. přenesená",J942,0)</f>
        <v>0</v>
      </c>
      <c r="BI942" s="242">
        <f>IF(N942="nulová",J942,0)</f>
        <v>0</v>
      </c>
      <c r="BJ942" s="18" t="s">
        <v>167</v>
      </c>
      <c r="BK942" s="242">
        <f>ROUND(I942*H942,2)</f>
        <v>0</v>
      </c>
      <c r="BL942" s="18" t="s">
        <v>248</v>
      </c>
      <c r="BM942" s="241" t="s">
        <v>1382</v>
      </c>
    </row>
    <row r="943" s="2" customFormat="1">
      <c r="A943" s="39"/>
      <c r="B943" s="40"/>
      <c r="C943" s="41"/>
      <c r="D943" s="243" t="s">
        <v>169</v>
      </c>
      <c r="E943" s="41"/>
      <c r="F943" s="244" t="s">
        <v>1381</v>
      </c>
      <c r="G943" s="41"/>
      <c r="H943" s="41"/>
      <c r="I943" s="245"/>
      <c r="J943" s="41"/>
      <c r="K943" s="41"/>
      <c r="L943" s="45"/>
      <c r="M943" s="246"/>
      <c r="N943" s="247"/>
      <c r="O943" s="93"/>
      <c r="P943" s="93"/>
      <c r="Q943" s="93"/>
      <c r="R943" s="93"/>
      <c r="S943" s="93"/>
      <c r="T943" s="94"/>
      <c r="U943" s="39"/>
      <c r="V943" s="39"/>
      <c r="W943" s="39"/>
      <c r="X943" s="39"/>
      <c r="Y943" s="39"/>
      <c r="Z943" s="39"/>
      <c r="AA943" s="39"/>
      <c r="AB943" s="39"/>
      <c r="AC943" s="39"/>
      <c r="AD943" s="39"/>
      <c r="AE943" s="39"/>
      <c r="AT943" s="18" t="s">
        <v>169</v>
      </c>
      <c r="AU943" s="18" t="s">
        <v>85</v>
      </c>
    </row>
    <row r="944" s="2" customFormat="1" ht="24.15" customHeight="1">
      <c r="A944" s="39"/>
      <c r="B944" s="40"/>
      <c r="C944" s="281" t="s">
        <v>1383</v>
      </c>
      <c r="D944" s="281" t="s">
        <v>227</v>
      </c>
      <c r="E944" s="282" t="s">
        <v>1384</v>
      </c>
      <c r="F944" s="283" t="s">
        <v>1385</v>
      </c>
      <c r="G944" s="284" t="s">
        <v>266</v>
      </c>
      <c r="H944" s="285">
        <v>1</v>
      </c>
      <c r="I944" s="286"/>
      <c r="J944" s="287">
        <f>ROUND(I944*H944,2)</f>
        <v>0</v>
      </c>
      <c r="K944" s="288"/>
      <c r="L944" s="289"/>
      <c r="M944" s="290" t="s">
        <v>1</v>
      </c>
      <c r="N944" s="291" t="s">
        <v>43</v>
      </c>
      <c r="O944" s="93"/>
      <c r="P944" s="239">
        <f>O944*H944</f>
        <v>0</v>
      </c>
      <c r="Q944" s="239">
        <v>0.01197</v>
      </c>
      <c r="R944" s="239">
        <f>Q944*H944</f>
        <v>0.01197</v>
      </c>
      <c r="S944" s="239">
        <v>0</v>
      </c>
      <c r="T944" s="240">
        <f>S944*H944</f>
        <v>0</v>
      </c>
      <c r="U944" s="39"/>
      <c r="V944" s="39"/>
      <c r="W944" s="39"/>
      <c r="X944" s="39"/>
      <c r="Y944" s="39"/>
      <c r="Z944" s="39"/>
      <c r="AA944" s="39"/>
      <c r="AB944" s="39"/>
      <c r="AC944" s="39"/>
      <c r="AD944" s="39"/>
      <c r="AE944" s="39"/>
      <c r="AR944" s="241" t="s">
        <v>328</v>
      </c>
      <c r="AT944" s="241" t="s">
        <v>227</v>
      </c>
      <c r="AU944" s="241" t="s">
        <v>85</v>
      </c>
      <c r="AY944" s="18" t="s">
        <v>161</v>
      </c>
      <c r="BE944" s="242">
        <f>IF(N944="základní",J944,0)</f>
        <v>0</v>
      </c>
      <c r="BF944" s="242">
        <f>IF(N944="snížená",J944,0)</f>
        <v>0</v>
      </c>
      <c r="BG944" s="242">
        <f>IF(N944="zákl. přenesená",J944,0)</f>
        <v>0</v>
      </c>
      <c r="BH944" s="242">
        <f>IF(N944="sníž. přenesená",J944,0)</f>
        <v>0</v>
      </c>
      <c r="BI944" s="242">
        <f>IF(N944="nulová",J944,0)</f>
        <v>0</v>
      </c>
      <c r="BJ944" s="18" t="s">
        <v>167</v>
      </c>
      <c r="BK944" s="242">
        <f>ROUND(I944*H944,2)</f>
        <v>0</v>
      </c>
      <c r="BL944" s="18" t="s">
        <v>248</v>
      </c>
      <c r="BM944" s="241" t="s">
        <v>1386</v>
      </c>
    </row>
    <row r="945" s="2" customFormat="1">
      <c r="A945" s="39"/>
      <c r="B945" s="40"/>
      <c r="C945" s="41"/>
      <c r="D945" s="243" t="s">
        <v>169</v>
      </c>
      <c r="E945" s="41"/>
      <c r="F945" s="244" t="s">
        <v>1387</v>
      </c>
      <c r="G945" s="41"/>
      <c r="H945" s="41"/>
      <c r="I945" s="245"/>
      <c r="J945" s="41"/>
      <c r="K945" s="41"/>
      <c r="L945" s="45"/>
      <c r="M945" s="246"/>
      <c r="N945" s="247"/>
      <c r="O945" s="93"/>
      <c r="P945" s="93"/>
      <c r="Q945" s="93"/>
      <c r="R945" s="93"/>
      <c r="S945" s="93"/>
      <c r="T945" s="94"/>
      <c r="U945" s="39"/>
      <c r="V945" s="39"/>
      <c r="W945" s="39"/>
      <c r="X945" s="39"/>
      <c r="Y945" s="39"/>
      <c r="Z945" s="39"/>
      <c r="AA945" s="39"/>
      <c r="AB945" s="39"/>
      <c r="AC945" s="39"/>
      <c r="AD945" s="39"/>
      <c r="AE945" s="39"/>
      <c r="AT945" s="18" t="s">
        <v>169</v>
      </c>
      <c r="AU945" s="18" t="s">
        <v>85</v>
      </c>
    </row>
    <row r="946" s="2" customFormat="1" ht="24.15" customHeight="1">
      <c r="A946" s="39"/>
      <c r="B946" s="40"/>
      <c r="C946" s="229" t="s">
        <v>1388</v>
      </c>
      <c r="D946" s="229" t="s">
        <v>163</v>
      </c>
      <c r="E946" s="230" t="s">
        <v>1389</v>
      </c>
      <c r="F946" s="231" t="s">
        <v>1390</v>
      </c>
      <c r="G946" s="232" t="s">
        <v>266</v>
      </c>
      <c r="H946" s="233">
        <v>1</v>
      </c>
      <c r="I946" s="234"/>
      <c r="J946" s="235">
        <f>ROUND(I946*H946,2)</f>
        <v>0</v>
      </c>
      <c r="K946" s="236"/>
      <c r="L946" s="45"/>
      <c r="M946" s="237" t="s">
        <v>1</v>
      </c>
      <c r="N946" s="238" t="s">
        <v>43</v>
      </c>
      <c r="O946" s="93"/>
      <c r="P946" s="239">
        <f>O946*H946</f>
        <v>0</v>
      </c>
      <c r="Q946" s="239">
        <v>0</v>
      </c>
      <c r="R946" s="239">
        <f>Q946*H946</f>
        <v>0</v>
      </c>
      <c r="S946" s="239">
        <v>0.17399999999999999</v>
      </c>
      <c r="T946" s="240">
        <f>S946*H946</f>
        <v>0.17399999999999999</v>
      </c>
      <c r="U946" s="39"/>
      <c r="V946" s="39"/>
      <c r="W946" s="39"/>
      <c r="X946" s="39"/>
      <c r="Y946" s="39"/>
      <c r="Z946" s="39"/>
      <c r="AA946" s="39"/>
      <c r="AB946" s="39"/>
      <c r="AC946" s="39"/>
      <c r="AD946" s="39"/>
      <c r="AE946" s="39"/>
      <c r="AR946" s="241" t="s">
        <v>248</v>
      </c>
      <c r="AT946" s="241" t="s">
        <v>163</v>
      </c>
      <c r="AU946" s="241" t="s">
        <v>85</v>
      </c>
      <c r="AY946" s="18" t="s">
        <v>161</v>
      </c>
      <c r="BE946" s="242">
        <f>IF(N946="základní",J946,0)</f>
        <v>0</v>
      </c>
      <c r="BF946" s="242">
        <f>IF(N946="snížená",J946,0)</f>
        <v>0</v>
      </c>
      <c r="BG946" s="242">
        <f>IF(N946="zákl. přenesená",J946,0)</f>
        <v>0</v>
      </c>
      <c r="BH946" s="242">
        <f>IF(N946="sníž. přenesená",J946,0)</f>
        <v>0</v>
      </c>
      <c r="BI946" s="242">
        <f>IF(N946="nulová",J946,0)</f>
        <v>0</v>
      </c>
      <c r="BJ946" s="18" t="s">
        <v>167</v>
      </c>
      <c r="BK946" s="242">
        <f>ROUND(I946*H946,2)</f>
        <v>0</v>
      </c>
      <c r="BL946" s="18" t="s">
        <v>248</v>
      </c>
      <c r="BM946" s="241" t="s">
        <v>1391</v>
      </c>
    </row>
    <row r="947" s="2" customFormat="1">
      <c r="A947" s="39"/>
      <c r="B947" s="40"/>
      <c r="C947" s="41"/>
      <c r="D947" s="243" t="s">
        <v>169</v>
      </c>
      <c r="E947" s="41"/>
      <c r="F947" s="244" t="s">
        <v>1390</v>
      </c>
      <c r="G947" s="41"/>
      <c r="H947" s="41"/>
      <c r="I947" s="245"/>
      <c r="J947" s="41"/>
      <c r="K947" s="41"/>
      <c r="L947" s="45"/>
      <c r="M947" s="246"/>
      <c r="N947" s="247"/>
      <c r="O947" s="93"/>
      <c r="P947" s="93"/>
      <c r="Q947" s="93"/>
      <c r="R947" s="93"/>
      <c r="S947" s="93"/>
      <c r="T947" s="94"/>
      <c r="U947" s="39"/>
      <c r="V947" s="39"/>
      <c r="W947" s="39"/>
      <c r="X947" s="39"/>
      <c r="Y947" s="39"/>
      <c r="Z947" s="39"/>
      <c r="AA947" s="39"/>
      <c r="AB947" s="39"/>
      <c r="AC947" s="39"/>
      <c r="AD947" s="39"/>
      <c r="AE947" s="39"/>
      <c r="AT947" s="18" t="s">
        <v>169</v>
      </c>
      <c r="AU947" s="18" t="s">
        <v>85</v>
      </c>
    </row>
    <row r="948" s="2" customFormat="1" ht="24.15" customHeight="1">
      <c r="A948" s="39"/>
      <c r="B948" s="40"/>
      <c r="C948" s="229" t="s">
        <v>1392</v>
      </c>
      <c r="D948" s="229" t="s">
        <v>163</v>
      </c>
      <c r="E948" s="230" t="s">
        <v>1393</v>
      </c>
      <c r="F948" s="231" t="s">
        <v>1394</v>
      </c>
      <c r="G948" s="232" t="s">
        <v>214</v>
      </c>
      <c r="H948" s="233">
        <v>0.374</v>
      </c>
      <c r="I948" s="234"/>
      <c r="J948" s="235">
        <f>ROUND(I948*H948,2)</f>
        <v>0</v>
      </c>
      <c r="K948" s="236"/>
      <c r="L948" s="45"/>
      <c r="M948" s="237" t="s">
        <v>1</v>
      </c>
      <c r="N948" s="238" t="s">
        <v>43</v>
      </c>
      <c r="O948" s="93"/>
      <c r="P948" s="239">
        <f>O948*H948</f>
        <v>0</v>
      </c>
      <c r="Q948" s="239">
        <v>0</v>
      </c>
      <c r="R948" s="239">
        <f>Q948*H948</f>
        <v>0</v>
      </c>
      <c r="S948" s="239">
        <v>0</v>
      </c>
      <c r="T948" s="240">
        <f>S948*H948</f>
        <v>0</v>
      </c>
      <c r="U948" s="39"/>
      <c r="V948" s="39"/>
      <c r="W948" s="39"/>
      <c r="X948" s="39"/>
      <c r="Y948" s="39"/>
      <c r="Z948" s="39"/>
      <c r="AA948" s="39"/>
      <c r="AB948" s="39"/>
      <c r="AC948" s="39"/>
      <c r="AD948" s="39"/>
      <c r="AE948" s="39"/>
      <c r="AR948" s="241" t="s">
        <v>248</v>
      </c>
      <c r="AT948" s="241" t="s">
        <v>163</v>
      </c>
      <c r="AU948" s="241" t="s">
        <v>85</v>
      </c>
      <c r="AY948" s="18" t="s">
        <v>161</v>
      </c>
      <c r="BE948" s="242">
        <f>IF(N948="základní",J948,0)</f>
        <v>0</v>
      </c>
      <c r="BF948" s="242">
        <f>IF(N948="snížená",J948,0)</f>
        <v>0</v>
      </c>
      <c r="BG948" s="242">
        <f>IF(N948="zákl. přenesená",J948,0)</f>
        <v>0</v>
      </c>
      <c r="BH948" s="242">
        <f>IF(N948="sníž. přenesená",J948,0)</f>
        <v>0</v>
      </c>
      <c r="BI948" s="242">
        <f>IF(N948="nulová",J948,0)</f>
        <v>0</v>
      </c>
      <c r="BJ948" s="18" t="s">
        <v>167</v>
      </c>
      <c r="BK948" s="242">
        <f>ROUND(I948*H948,2)</f>
        <v>0</v>
      </c>
      <c r="BL948" s="18" t="s">
        <v>248</v>
      </c>
      <c r="BM948" s="241" t="s">
        <v>1395</v>
      </c>
    </row>
    <row r="949" s="2" customFormat="1">
      <c r="A949" s="39"/>
      <c r="B949" s="40"/>
      <c r="C949" s="41"/>
      <c r="D949" s="243" t="s">
        <v>169</v>
      </c>
      <c r="E949" s="41"/>
      <c r="F949" s="244" t="s">
        <v>1394</v>
      </c>
      <c r="G949" s="41"/>
      <c r="H949" s="41"/>
      <c r="I949" s="245"/>
      <c r="J949" s="41"/>
      <c r="K949" s="41"/>
      <c r="L949" s="45"/>
      <c r="M949" s="246"/>
      <c r="N949" s="247"/>
      <c r="O949" s="93"/>
      <c r="P949" s="93"/>
      <c r="Q949" s="93"/>
      <c r="R949" s="93"/>
      <c r="S949" s="93"/>
      <c r="T949" s="94"/>
      <c r="U949" s="39"/>
      <c r="V949" s="39"/>
      <c r="W949" s="39"/>
      <c r="X949" s="39"/>
      <c r="Y949" s="39"/>
      <c r="Z949" s="39"/>
      <c r="AA949" s="39"/>
      <c r="AB949" s="39"/>
      <c r="AC949" s="39"/>
      <c r="AD949" s="39"/>
      <c r="AE949" s="39"/>
      <c r="AT949" s="18" t="s">
        <v>169</v>
      </c>
      <c r="AU949" s="18" t="s">
        <v>85</v>
      </c>
    </row>
    <row r="950" s="12" customFormat="1" ht="22.8" customHeight="1">
      <c r="A950" s="12"/>
      <c r="B950" s="213"/>
      <c r="C950" s="214"/>
      <c r="D950" s="215" t="s">
        <v>75</v>
      </c>
      <c r="E950" s="227" t="s">
        <v>1396</v>
      </c>
      <c r="F950" s="227" t="s">
        <v>1397</v>
      </c>
      <c r="G950" s="214"/>
      <c r="H950" s="214"/>
      <c r="I950" s="217"/>
      <c r="J950" s="228">
        <f>BK950</f>
        <v>0</v>
      </c>
      <c r="K950" s="214"/>
      <c r="L950" s="219"/>
      <c r="M950" s="220"/>
      <c r="N950" s="221"/>
      <c r="O950" s="221"/>
      <c r="P950" s="222">
        <f>SUM(P951:P977)</f>
        <v>0</v>
      </c>
      <c r="Q950" s="221"/>
      <c r="R950" s="222">
        <f>SUM(R951:R977)</f>
        <v>0.0038051999999999995</v>
      </c>
      <c r="S950" s="221"/>
      <c r="T950" s="223">
        <f>SUM(T951:T977)</f>
        <v>0.014999999999999999</v>
      </c>
      <c r="U950" s="12"/>
      <c r="V950" s="12"/>
      <c r="W950" s="12"/>
      <c r="X950" s="12"/>
      <c r="Y950" s="12"/>
      <c r="Z950" s="12"/>
      <c r="AA950" s="12"/>
      <c r="AB950" s="12"/>
      <c r="AC950" s="12"/>
      <c r="AD950" s="12"/>
      <c r="AE950" s="12"/>
      <c r="AR950" s="224" t="s">
        <v>85</v>
      </c>
      <c r="AT950" s="225" t="s">
        <v>75</v>
      </c>
      <c r="AU950" s="225" t="s">
        <v>83</v>
      </c>
      <c r="AY950" s="224" t="s">
        <v>161</v>
      </c>
      <c r="BK950" s="226">
        <f>SUM(BK951:BK977)</f>
        <v>0</v>
      </c>
    </row>
    <row r="951" s="2" customFormat="1" ht="24.15" customHeight="1">
      <c r="A951" s="39"/>
      <c r="B951" s="40"/>
      <c r="C951" s="229" t="s">
        <v>1398</v>
      </c>
      <c r="D951" s="229" t="s">
        <v>163</v>
      </c>
      <c r="E951" s="230" t="s">
        <v>1399</v>
      </c>
      <c r="F951" s="231" t="s">
        <v>1400</v>
      </c>
      <c r="G951" s="232" t="s">
        <v>260</v>
      </c>
      <c r="H951" s="233">
        <v>0.33800000000000002</v>
      </c>
      <c r="I951" s="234"/>
      <c r="J951" s="235">
        <f>ROUND(I951*H951,2)</f>
        <v>0</v>
      </c>
      <c r="K951" s="236"/>
      <c r="L951" s="45"/>
      <c r="M951" s="237" t="s">
        <v>1</v>
      </c>
      <c r="N951" s="238" t="s">
        <v>43</v>
      </c>
      <c r="O951" s="93"/>
      <c r="P951" s="239">
        <f>O951*H951</f>
        <v>0</v>
      </c>
      <c r="Q951" s="239">
        <v>0.00040000000000000002</v>
      </c>
      <c r="R951" s="239">
        <f>Q951*H951</f>
        <v>0.00013520000000000001</v>
      </c>
      <c r="S951" s="239">
        <v>0</v>
      </c>
      <c r="T951" s="240">
        <f>S951*H951</f>
        <v>0</v>
      </c>
      <c r="U951" s="39"/>
      <c r="V951" s="39"/>
      <c r="W951" s="39"/>
      <c r="X951" s="39"/>
      <c r="Y951" s="39"/>
      <c r="Z951" s="39"/>
      <c r="AA951" s="39"/>
      <c r="AB951" s="39"/>
      <c r="AC951" s="39"/>
      <c r="AD951" s="39"/>
      <c r="AE951" s="39"/>
      <c r="AR951" s="241" t="s">
        <v>248</v>
      </c>
      <c r="AT951" s="241" t="s">
        <v>163</v>
      </c>
      <c r="AU951" s="241" t="s">
        <v>85</v>
      </c>
      <c r="AY951" s="18" t="s">
        <v>161</v>
      </c>
      <c r="BE951" s="242">
        <f>IF(N951="základní",J951,0)</f>
        <v>0</v>
      </c>
      <c r="BF951" s="242">
        <f>IF(N951="snížená",J951,0)</f>
        <v>0</v>
      </c>
      <c r="BG951" s="242">
        <f>IF(N951="zákl. přenesená",J951,0)</f>
        <v>0</v>
      </c>
      <c r="BH951" s="242">
        <f>IF(N951="sníž. přenesená",J951,0)</f>
        <v>0</v>
      </c>
      <c r="BI951" s="242">
        <f>IF(N951="nulová",J951,0)</f>
        <v>0</v>
      </c>
      <c r="BJ951" s="18" t="s">
        <v>167</v>
      </c>
      <c r="BK951" s="242">
        <f>ROUND(I951*H951,2)</f>
        <v>0</v>
      </c>
      <c r="BL951" s="18" t="s">
        <v>248</v>
      </c>
      <c r="BM951" s="241" t="s">
        <v>1401</v>
      </c>
    </row>
    <row r="952" s="2" customFormat="1">
      <c r="A952" s="39"/>
      <c r="B952" s="40"/>
      <c r="C952" s="41"/>
      <c r="D952" s="243" t="s">
        <v>169</v>
      </c>
      <c r="E952" s="41"/>
      <c r="F952" s="244" t="s">
        <v>1400</v>
      </c>
      <c r="G952" s="41"/>
      <c r="H952" s="41"/>
      <c r="I952" s="245"/>
      <c r="J952" s="41"/>
      <c r="K952" s="41"/>
      <c r="L952" s="45"/>
      <c r="M952" s="246"/>
      <c r="N952" s="247"/>
      <c r="O952" s="93"/>
      <c r="P952" s="93"/>
      <c r="Q952" s="93"/>
      <c r="R952" s="93"/>
      <c r="S952" s="93"/>
      <c r="T952" s="94"/>
      <c r="U952" s="39"/>
      <c r="V952" s="39"/>
      <c r="W952" s="39"/>
      <c r="X952" s="39"/>
      <c r="Y952" s="39"/>
      <c r="Z952" s="39"/>
      <c r="AA952" s="39"/>
      <c r="AB952" s="39"/>
      <c r="AC952" s="39"/>
      <c r="AD952" s="39"/>
      <c r="AE952" s="39"/>
      <c r="AT952" s="18" t="s">
        <v>169</v>
      </c>
      <c r="AU952" s="18" t="s">
        <v>85</v>
      </c>
    </row>
    <row r="953" s="13" customFormat="1">
      <c r="A953" s="13"/>
      <c r="B953" s="248"/>
      <c r="C953" s="249"/>
      <c r="D953" s="243" t="s">
        <v>178</v>
      </c>
      <c r="E953" s="250" t="s">
        <v>1</v>
      </c>
      <c r="F953" s="251" t="s">
        <v>639</v>
      </c>
      <c r="G953" s="249"/>
      <c r="H953" s="252">
        <v>0.33800000000000002</v>
      </c>
      <c r="I953" s="253"/>
      <c r="J953" s="249"/>
      <c r="K953" s="249"/>
      <c r="L953" s="254"/>
      <c r="M953" s="255"/>
      <c r="N953" s="256"/>
      <c r="O953" s="256"/>
      <c r="P953" s="256"/>
      <c r="Q953" s="256"/>
      <c r="R953" s="256"/>
      <c r="S953" s="256"/>
      <c r="T953" s="257"/>
      <c r="U953" s="13"/>
      <c r="V953" s="13"/>
      <c r="W953" s="13"/>
      <c r="X953" s="13"/>
      <c r="Y953" s="13"/>
      <c r="Z953" s="13"/>
      <c r="AA953" s="13"/>
      <c r="AB953" s="13"/>
      <c r="AC953" s="13"/>
      <c r="AD953" s="13"/>
      <c r="AE953" s="13"/>
      <c r="AT953" s="258" t="s">
        <v>178</v>
      </c>
      <c r="AU953" s="258" t="s">
        <v>85</v>
      </c>
      <c r="AV953" s="13" t="s">
        <v>85</v>
      </c>
      <c r="AW953" s="13" t="s">
        <v>32</v>
      </c>
      <c r="AX953" s="13" t="s">
        <v>83</v>
      </c>
      <c r="AY953" s="258" t="s">
        <v>161</v>
      </c>
    </row>
    <row r="954" s="2" customFormat="1" ht="24.15" customHeight="1">
      <c r="A954" s="39"/>
      <c r="B954" s="40"/>
      <c r="C954" s="281" t="s">
        <v>1402</v>
      </c>
      <c r="D954" s="281" t="s">
        <v>227</v>
      </c>
      <c r="E954" s="282" t="s">
        <v>1403</v>
      </c>
      <c r="F954" s="283" t="s">
        <v>1404</v>
      </c>
      <c r="G954" s="284" t="s">
        <v>266</v>
      </c>
      <c r="H954" s="285">
        <v>1</v>
      </c>
      <c r="I954" s="286"/>
      <c r="J954" s="287">
        <f>ROUND(I954*H954,2)</f>
        <v>0</v>
      </c>
      <c r="K954" s="288"/>
      <c r="L954" s="289"/>
      <c r="M954" s="290" t="s">
        <v>1</v>
      </c>
      <c r="N954" s="291" t="s">
        <v>43</v>
      </c>
      <c r="O954" s="93"/>
      <c r="P954" s="239">
        <f>O954*H954</f>
        <v>0</v>
      </c>
      <c r="Q954" s="239">
        <v>0</v>
      </c>
      <c r="R954" s="239">
        <f>Q954*H954</f>
        <v>0</v>
      </c>
      <c r="S954" s="239">
        <v>0</v>
      </c>
      <c r="T954" s="240">
        <f>S954*H954</f>
        <v>0</v>
      </c>
      <c r="U954" s="39"/>
      <c r="V954" s="39"/>
      <c r="W954" s="39"/>
      <c r="X954" s="39"/>
      <c r="Y954" s="39"/>
      <c r="Z954" s="39"/>
      <c r="AA954" s="39"/>
      <c r="AB954" s="39"/>
      <c r="AC954" s="39"/>
      <c r="AD954" s="39"/>
      <c r="AE954" s="39"/>
      <c r="AR954" s="241" t="s">
        <v>328</v>
      </c>
      <c r="AT954" s="241" t="s">
        <v>227</v>
      </c>
      <c r="AU954" s="241" t="s">
        <v>85</v>
      </c>
      <c r="AY954" s="18" t="s">
        <v>161</v>
      </c>
      <c r="BE954" s="242">
        <f>IF(N954="základní",J954,0)</f>
        <v>0</v>
      </c>
      <c r="BF954" s="242">
        <f>IF(N954="snížená",J954,0)</f>
        <v>0</v>
      </c>
      <c r="BG954" s="242">
        <f>IF(N954="zákl. přenesená",J954,0)</f>
        <v>0</v>
      </c>
      <c r="BH954" s="242">
        <f>IF(N954="sníž. přenesená",J954,0)</f>
        <v>0</v>
      </c>
      <c r="BI954" s="242">
        <f>IF(N954="nulová",J954,0)</f>
        <v>0</v>
      </c>
      <c r="BJ954" s="18" t="s">
        <v>167</v>
      </c>
      <c r="BK954" s="242">
        <f>ROUND(I954*H954,2)</f>
        <v>0</v>
      </c>
      <c r="BL954" s="18" t="s">
        <v>248</v>
      </c>
      <c r="BM954" s="241" t="s">
        <v>1405</v>
      </c>
    </row>
    <row r="955" s="2" customFormat="1">
      <c r="A955" s="39"/>
      <c r="B955" s="40"/>
      <c r="C955" s="41"/>
      <c r="D955" s="243" t="s">
        <v>169</v>
      </c>
      <c r="E955" s="41"/>
      <c r="F955" s="244" t="s">
        <v>1404</v>
      </c>
      <c r="G955" s="41"/>
      <c r="H955" s="41"/>
      <c r="I955" s="245"/>
      <c r="J955" s="41"/>
      <c r="K955" s="41"/>
      <c r="L955" s="45"/>
      <c r="M955" s="246"/>
      <c r="N955" s="247"/>
      <c r="O955" s="93"/>
      <c r="P955" s="93"/>
      <c r="Q955" s="93"/>
      <c r="R955" s="93"/>
      <c r="S955" s="93"/>
      <c r="T955" s="94"/>
      <c r="U955" s="39"/>
      <c r="V955" s="39"/>
      <c r="W955" s="39"/>
      <c r="X955" s="39"/>
      <c r="Y955" s="39"/>
      <c r="Z955" s="39"/>
      <c r="AA955" s="39"/>
      <c r="AB955" s="39"/>
      <c r="AC955" s="39"/>
      <c r="AD955" s="39"/>
      <c r="AE955" s="39"/>
      <c r="AT955" s="18" t="s">
        <v>169</v>
      </c>
      <c r="AU955" s="18" t="s">
        <v>85</v>
      </c>
    </row>
    <row r="956" s="2" customFormat="1" ht="24.15" customHeight="1">
      <c r="A956" s="39"/>
      <c r="B956" s="40"/>
      <c r="C956" s="281" t="s">
        <v>1406</v>
      </c>
      <c r="D956" s="281" t="s">
        <v>227</v>
      </c>
      <c r="E956" s="282" t="s">
        <v>1407</v>
      </c>
      <c r="F956" s="283" t="s">
        <v>1408</v>
      </c>
      <c r="G956" s="284" t="s">
        <v>266</v>
      </c>
      <c r="H956" s="285">
        <v>1</v>
      </c>
      <c r="I956" s="286"/>
      <c r="J956" s="287">
        <f>ROUND(I956*H956,2)</f>
        <v>0</v>
      </c>
      <c r="K956" s="288"/>
      <c r="L956" s="289"/>
      <c r="M956" s="290" t="s">
        <v>1</v>
      </c>
      <c r="N956" s="291" t="s">
        <v>43</v>
      </c>
      <c r="O956" s="93"/>
      <c r="P956" s="239">
        <f>O956*H956</f>
        <v>0</v>
      </c>
      <c r="Q956" s="239">
        <v>0</v>
      </c>
      <c r="R956" s="239">
        <f>Q956*H956</f>
        <v>0</v>
      </c>
      <c r="S956" s="239">
        <v>0</v>
      </c>
      <c r="T956" s="240">
        <f>S956*H956</f>
        <v>0</v>
      </c>
      <c r="U956" s="39"/>
      <c r="V956" s="39"/>
      <c r="W956" s="39"/>
      <c r="X956" s="39"/>
      <c r="Y956" s="39"/>
      <c r="Z956" s="39"/>
      <c r="AA956" s="39"/>
      <c r="AB956" s="39"/>
      <c r="AC956" s="39"/>
      <c r="AD956" s="39"/>
      <c r="AE956" s="39"/>
      <c r="AR956" s="241" t="s">
        <v>328</v>
      </c>
      <c r="AT956" s="241" t="s">
        <v>227</v>
      </c>
      <c r="AU956" s="241" t="s">
        <v>85</v>
      </c>
      <c r="AY956" s="18" t="s">
        <v>161</v>
      </c>
      <c r="BE956" s="242">
        <f>IF(N956="základní",J956,0)</f>
        <v>0</v>
      </c>
      <c r="BF956" s="242">
        <f>IF(N956="snížená",J956,0)</f>
        <v>0</v>
      </c>
      <c r="BG956" s="242">
        <f>IF(N956="zákl. přenesená",J956,0)</f>
        <v>0</v>
      </c>
      <c r="BH956" s="242">
        <f>IF(N956="sníž. přenesená",J956,0)</f>
        <v>0</v>
      </c>
      <c r="BI956" s="242">
        <f>IF(N956="nulová",J956,0)</f>
        <v>0</v>
      </c>
      <c r="BJ956" s="18" t="s">
        <v>167</v>
      </c>
      <c r="BK956" s="242">
        <f>ROUND(I956*H956,2)</f>
        <v>0</v>
      </c>
      <c r="BL956" s="18" t="s">
        <v>248</v>
      </c>
      <c r="BM956" s="241" t="s">
        <v>1409</v>
      </c>
    </row>
    <row r="957" s="2" customFormat="1">
      <c r="A957" s="39"/>
      <c r="B957" s="40"/>
      <c r="C957" s="41"/>
      <c r="D957" s="243" t="s">
        <v>169</v>
      </c>
      <c r="E957" s="41"/>
      <c r="F957" s="244" t="s">
        <v>1408</v>
      </c>
      <c r="G957" s="41"/>
      <c r="H957" s="41"/>
      <c r="I957" s="245"/>
      <c r="J957" s="41"/>
      <c r="K957" s="41"/>
      <c r="L957" s="45"/>
      <c r="M957" s="246"/>
      <c r="N957" s="247"/>
      <c r="O957" s="93"/>
      <c r="P957" s="93"/>
      <c r="Q957" s="93"/>
      <c r="R957" s="93"/>
      <c r="S957" s="93"/>
      <c r="T957" s="94"/>
      <c r="U957" s="39"/>
      <c r="V957" s="39"/>
      <c r="W957" s="39"/>
      <c r="X957" s="39"/>
      <c r="Y957" s="39"/>
      <c r="Z957" s="39"/>
      <c r="AA957" s="39"/>
      <c r="AB957" s="39"/>
      <c r="AC957" s="39"/>
      <c r="AD957" s="39"/>
      <c r="AE957" s="39"/>
      <c r="AT957" s="18" t="s">
        <v>169</v>
      </c>
      <c r="AU957" s="18" t="s">
        <v>85</v>
      </c>
    </row>
    <row r="958" s="2" customFormat="1" ht="21.75" customHeight="1">
      <c r="A958" s="39"/>
      <c r="B958" s="40"/>
      <c r="C958" s="229" t="s">
        <v>1410</v>
      </c>
      <c r="D958" s="229" t="s">
        <v>163</v>
      </c>
      <c r="E958" s="230" t="s">
        <v>1411</v>
      </c>
      <c r="F958" s="231" t="s">
        <v>1412</v>
      </c>
      <c r="G958" s="232" t="s">
        <v>1413</v>
      </c>
      <c r="H958" s="233">
        <v>31</v>
      </c>
      <c r="I958" s="234"/>
      <c r="J958" s="235">
        <f>ROUND(I958*H958,2)</f>
        <v>0</v>
      </c>
      <c r="K958" s="236"/>
      <c r="L958" s="45"/>
      <c r="M958" s="237" t="s">
        <v>1</v>
      </c>
      <c r="N958" s="238" t="s">
        <v>43</v>
      </c>
      <c r="O958" s="93"/>
      <c r="P958" s="239">
        <f>O958*H958</f>
        <v>0</v>
      </c>
      <c r="Q958" s="239">
        <v>6.9999999999999994E-05</v>
      </c>
      <c r="R958" s="239">
        <f>Q958*H958</f>
        <v>0.0021699999999999996</v>
      </c>
      <c r="S958" s="239">
        <v>0</v>
      </c>
      <c r="T958" s="240">
        <f>S958*H958</f>
        <v>0</v>
      </c>
      <c r="U958" s="39"/>
      <c r="V958" s="39"/>
      <c r="W958" s="39"/>
      <c r="X958" s="39"/>
      <c r="Y958" s="39"/>
      <c r="Z958" s="39"/>
      <c r="AA958" s="39"/>
      <c r="AB958" s="39"/>
      <c r="AC958" s="39"/>
      <c r="AD958" s="39"/>
      <c r="AE958" s="39"/>
      <c r="AR958" s="241" t="s">
        <v>248</v>
      </c>
      <c r="AT958" s="241" t="s">
        <v>163</v>
      </c>
      <c r="AU958" s="241" t="s">
        <v>85</v>
      </c>
      <c r="AY958" s="18" t="s">
        <v>161</v>
      </c>
      <c r="BE958" s="242">
        <f>IF(N958="základní",J958,0)</f>
        <v>0</v>
      </c>
      <c r="BF958" s="242">
        <f>IF(N958="snížená",J958,0)</f>
        <v>0</v>
      </c>
      <c r="BG958" s="242">
        <f>IF(N958="zákl. přenesená",J958,0)</f>
        <v>0</v>
      </c>
      <c r="BH958" s="242">
        <f>IF(N958="sníž. přenesená",J958,0)</f>
        <v>0</v>
      </c>
      <c r="BI958" s="242">
        <f>IF(N958="nulová",J958,0)</f>
        <v>0</v>
      </c>
      <c r="BJ958" s="18" t="s">
        <v>167</v>
      </c>
      <c r="BK958" s="242">
        <f>ROUND(I958*H958,2)</f>
        <v>0</v>
      </c>
      <c r="BL958" s="18" t="s">
        <v>248</v>
      </c>
      <c r="BM958" s="241" t="s">
        <v>1414</v>
      </c>
    </row>
    <row r="959" s="2" customFormat="1">
      <c r="A959" s="39"/>
      <c r="B959" s="40"/>
      <c r="C959" s="41"/>
      <c r="D959" s="243" t="s">
        <v>169</v>
      </c>
      <c r="E959" s="41"/>
      <c r="F959" s="244" t="s">
        <v>1415</v>
      </c>
      <c r="G959" s="41"/>
      <c r="H959" s="41"/>
      <c r="I959" s="245"/>
      <c r="J959" s="41"/>
      <c r="K959" s="41"/>
      <c r="L959" s="45"/>
      <c r="M959" s="246"/>
      <c r="N959" s="247"/>
      <c r="O959" s="93"/>
      <c r="P959" s="93"/>
      <c r="Q959" s="93"/>
      <c r="R959" s="93"/>
      <c r="S959" s="93"/>
      <c r="T959" s="94"/>
      <c r="U959" s="39"/>
      <c r="V959" s="39"/>
      <c r="W959" s="39"/>
      <c r="X959" s="39"/>
      <c r="Y959" s="39"/>
      <c r="Z959" s="39"/>
      <c r="AA959" s="39"/>
      <c r="AB959" s="39"/>
      <c r="AC959" s="39"/>
      <c r="AD959" s="39"/>
      <c r="AE959" s="39"/>
      <c r="AT959" s="18" t="s">
        <v>169</v>
      </c>
      <c r="AU959" s="18" t="s">
        <v>85</v>
      </c>
    </row>
    <row r="960" s="2" customFormat="1" ht="16.5" customHeight="1">
      <c r="A960" s="39"/>
      <c r="B960" s="40"/>
      <c r="C960" s="281" t="s">
        <v>1416</v>
      </c>
      <c r="D960" s="281" t="s">
        <v>227</v>
      </c>
      <c r="E960" s="282" t="s">
        <v>1417</v>
      </c>
      <c r="F960" s="283" t="s">
        <v>1418</v>
      </c>
      <c r="G960" s="284" t="s">
        <v>166</v>
      </c>
      <c r="H960" s="285">
        <v>31</v>
      </c>
      <c r="I960" s="286"/>
      <c r="J960" s="287">
        <f>ROUND(I960*H960,2)</f>
        <v>0</v>
      </c>
      <c r="K960" s="288"/>
      <c r="L960" s="289"/>
      <c r="M960" s="290" t="s">
        <v>1</v>
      </c>
      <c r="N960" s="291" t="s">
        <v>43</v>
      </c>
      <c r="O960" s="93"/>
      <c r="P960" s="239">
        <f>O960*H960</f>
        <v>0</v>
      </c>
      <c r="Q960" s="239">
        <v>0</v>
      </c>
      <c r="R960" s="239">
        <f>Q960*H960</f>
        <v>0</v>
      </c>
      <c r="S960" s="239">
        <v>0</v>
      </c>
      <c r="T960" s="240">
        <f>S960*H960</f>
        <v>0</v>
      </c>
      <c r="U960" s="39"/>
      <c r="V960" s="39"/>
      <c r="W960" s="39"/>
      <c r="X960" s="39"/>
      <c r="Y960" s="39"/>
      <c r="Z960" s="39"/>
      <c r="AA960" s="39"/>
      <c r="AB960" s="39"/>
      <c r="AC960" s="39"/>
      <c r="AD960" s="39"/>
      <c r="AE960" s="39"/>
      <c r="AR960" s="241" t="s">
        <v>328</v>
      </c>
      <c r="AT960" s="241" t="s">
        <v>227</v>
      </c>
      <c r="AU960" s="241" t="s">
        <v>85</v>
      </c>
      <c r="AY960" s="18" t="s">
        <v>161</v>
      </c>
      <c r="BE960" s="242">
        <f>IF(N960="základní",J960,0)</f>
        <v>0</v>
      </c>
      <c r="BF960" s="242">
        <f>IF(N960="snížená",J960,0)</f>
        <v>0</v>
      </c>
      <c r="BG960" s="242">
        <f>IF(N960="zákl. přenesená",J960,0)</f>
        <v>0</v>
      </c>
      <c r="BH960" s="242">
        <f>IF(N960="sníž. přenesená",J960,0)</f>
        <v>0</v>
      </c>
      <c r="BI960" s="242">
        <f>IF(N960="nulová",J960,0)</f>
        <v>0</v>
      </c>
      <c r="BJ960" s="18" t="s">
        <v>167</v>
      </c>
      <c r="BK960" s="242">
        <f>ROUND(I960*H960,2)</f>
        <v>0</v>
      </c>
      <c r="BL960" s="18" t="s">
        <v>248</v>
      </c>
      <c r="BM960" s="241" t="s">
        <v>1419</v>
      </c>
    </row>
    <row r="961" s="2" customFormat="1">
      <c r="A961" s="39"/>
      <c r="B961" s="40"/>
      <c r="C961" s="41"/>
      <c r="D961" s="243" t="s">
        <v>169</v>
      </c>
      <c r="E961" s="41"/>
      <c r="F961" s="244" t="s">
        <v>1420</v>
      </c>
      <c r="G961" s="41"/>
      <c r="H961" s="41"/>
      <c r="I961" s="245"/>
      <c r="J961" s="41"/>
      <c r="K961" s="41"/>
      <c r="L961" s="45"/>
      <c r="M961" s="246"/>
      <c r="N961" s="247"/>
      <c r="O961" s="93"/>
      <c r="P961" s="93"/>
      <c r="Q961" s="93"/>
      <c r="R961" s="93"/>
      <c r="S961" s="93"/>
      <c r="T961" s="94"/>
      <c r="U961" s="39"/>
      <c r="V961" s="39"/>
      <c r="W961" s="39"/>
      <c r="X961" s="39"/>
      <c r="Y961" s="39"/>
      <c r="Z961" s="39"/>
      <c r="AA961" s="39"/>
      <c r="AB961" s="39"/>
      <c r="AC961" s="39"/>
      <c r="AD961" s="39"/>
      <c r="AE961" s="39"/>
      <c r="AT961" s="18" t="s">
        <v>169</v>
      </c>
      <c r="AU961" s="18" t="s">
        <v>85</v>
      </c>
    </row>
    <row r="962" s="2" customFormat="1" ht="24.15" customHeight="1">
      <c r="A962" s="39"/>
      <c r="B962" s="40"/>
      <c r="C962" s="229" t="s">
        <v>1421</v>
      </c>
      <c r="D962" s="229" t="s">
        <v>163</v>
      </c>
      <c r="E962" s="230" t="s">
        <v>1422</v>
      </c>
      <c r="F962" s="231" t="s">
        <v>1423</v>
      </c>
      <c r="G962" s="232" t="s">
        <v>1413</v>
      </c>
      <c r="H962" s="233">
        <v>30</v>
      </c>
      <c r="I962" s="234"/>
      <c r="J962" s="235">
        <f>ROUND(I962*H962,2)</f>
        <v>0</v>
      </c>
      <c r="K962" s="236"/>
      <c r="L962" s="45"/>
      <c r="M962" s="237" t="s">
        <v>1</v>
      </c>
      <c r="N962" s="238" t="s">
        <v>43</v>
      </c>
      <c r="O962" s="93"/>
      <c r="P962" s="239">
        <f>O962*H962</f>
        <v>0</v>
      </c>
      <c r="Q962" s="239">
        <v>5.0000000000000002E-05</v>
      </c>
      <c r="R962" s="239">
        <f>Q962*H962</f>
        <v>0.0015</v>
      </c>
      <c r="S962" s="239">
        <v>0</v>
      </c>
      <c r="T962" s="240">
        <f>S962*H962</f>
        <v>0</v>
      </c>
      <c r="U962" s="39"/>
      <c r="V962" s="39"/>
      <c r="W962" s="39"/>
      <c r="X962" s="39"/>
      <c r="Y962" s="39"/>
      <c r="Z962" s="39"/>
      <c r="AA962" s="39"/>
      <c r="AB962" s="39"/>
      <c r="AC962" s="39"/>
      <c r="AD962" s="39"/>
      <c r="AE962" s="39"/>
      <c r="AR962" s="241" t="s">
        <v>248</v>
      </c>
      <c r="AT962" s="241" t="s">
        <v>163</v>
      </c>
      <c r="AU962" s="241" t="s">
        <v>85</v>
      </c>
      <c r="AY962" s="18" t="s">
        <v>161</v>
      </c>
      <c r="BE962" s="242">
        <f>IF(N962="základní",J962,0)</f>
        <v>0</v>
      </c>
      <c r="BF962" s="242">
        <f>IF(N962="snížená",J962,0)</f>
        <v>0</v>
      </c>
      <c r="BG962" s="242">
        <f>IF(N962="zákl. přenesená",J962,0)</f>
        <v>0</v>
      </c>
      <c r="BH962" s="242">
        <f>IF(N962="sníž. přenesená",J962,0)</f>
        <v>0</v>
      </c>
      <c r="BI962" s="242">
        <f>IF(N962="nulová",J962,0)</f>
        <v>0</v>
      </c>
      <c r="BJ962" s="18" t="s">
        <v>167</v>
      </c>
      <c r="BK962" s="242">
        <f>ROUND(I962*H962,2)</f>
        <v>0</v>
      </c>
      <c r="BL962" s="18" t="s">
        <v>248</v>
      </c>
      <c r="BM962" s="241" t="s">
        <v>1424</v>
      </c>
    </row>
    <row r="963" s="2" customFormat="1">
      <c r="A963" s="39"/>
      <c r="B963" s="40"/>
      <c r="C963" s="41"/>
      <c r="D963" s="243" t="s">
        <v>169</v>
      </c>
      <c r="E963" s="41"/>
      <c r="F963" s="244" t="s">
        <v>1423</v>
      </c>
      <c r="G963" s="41"/>
      <c r="H963" s="41"/>
      <c r="I963" s="245"/>
      <c r="J963" s="41"/>
      <c r="K963" s="41"/>
      <c r="L963" s="45"/>
      <c r="M963" s="246"/>
      <c r="N963" s="247"/>
      <c r="O963" s="93"/>
      <c r="P963" s="93"/>
      <c r="Q963" s="93"/>
      <c r="R963" s="93"/>
      <c r="S963" s="93"/>
      <c r="T963" s="94"/>
      <c r="U963" s="39"/>
      <c r="V963" s="39"/>
      <c r="W963" s="39"/>
      <c r="X963" s="39"/>
      <c r="Y963" s="39"/>
      <c r="Z963" s="39"/>
      <c r="AA963" s="39"/>
      <c r="AB963" s="39"/>
      <c r="AC963" s="39"/>
      <c r="AD963" s="39"/>
      <c r="AE963" s="39"/>
      <c r="AT963" s="18" t="s">
        <v>169</v>
      </c>
      <c r="AU963" s="18" t="s">
        <v>85</v>
      </c>
    </row>
    <row r="964" s="13" customFormat="1">
      <c r="A964" s="13"/>
      <c r="B964" s="248"/>
      <c r="C964" s="249"/>
      <c r="D964" s="243" t="s">
        <v>178</v>
      </c>
      <c r="E964" s="250" t="s">
        <v>1</v>
      </c>
      <c r="F964" s="251" t="s">
        <v>318</v>
      </c>
      <c r="G964" s="249"/>
      <c r="H964" s="252">
        <v>30</v>
      </c>
      <c r="I964" s="253"/>
      <c r="J964" s="249"/>
      <c r="K964" s="249"/>
      <c r="L964" s="254"/>
      <c r="M964" s="255"/>
      <c r="N964" s="256"/>
      <c r="O964" s="256"/>
      <c r="P964" s="256"/>
      <c r="Q964" s="256"/>
      <c r="R964" s="256"/>
      <c r="S964" s="256"/>
      <c r="T964" s="257"/>
      <c r="U964" s="13"/>
      <c r="V964" s="13"/>
      <c r="W964" s="13"/>
      <c r="X964" s="13"/>
      <c r="Y964" s="13"/>
      <c r="Z964" s="13"/>
      <c r="AA964" s="13"/>
      <c r="AB964" s="13"/>
      <c r="AC964" s="13"/>
      <c r="AD964" s="13"/>
      <c r="AE964" s="13"/>
      <c r="AT964" s="258" t="s">
        <v>178</v>
      </c>
      <c r="AU964" s="258" t="s">
        <v>85</v>
      </c>
      <c r="AV964" s="13" t="s">
        <v>85</v>
      </c>
      <c r="AW964" s="13" t="s">
        <v>32</v>
      </c>
      <c r="AX964" s="13" t="s">
        <v>83</v>
      </c>
      <c r="AY964" s="258" t="s">
        <v>161</v>
      </c>
    </row>
    <row r="965" s="16" customFormat="1">
      <c r="A965" s="16"/>
      <c r="B965" s="293"/>
      <c r="C965" s="294"/>
      <c r="D965" s="243" t="s">
        <v>178</v>
      </c>
      <c r="E965" s="295" t="s">
        <v>1</v>
      </c>
      <c r="F965" s="296" t="s">
        <v>1425</v>
      </c>
      <c r="G965" s="294"/>
      <c r="H965" s="295" t="s">
        <v>1</v>
      </c>
      <c r="I965" s="297"/>
      <c r="J965" s="294"/>
      <c r="K965" s="294"/>
      <c r="L965" s="298"/>
      <c r="M965" s="299"/>
      <c r="N965" s="300"/>
      <c r="O965" s="300"/>
      <c r="P965" s="300"/>
      <c r="Q965" s="300"/>
      <c r="R965" s="300"/>
      <c r="S965" s="300"/>
      <c r="T965" s="301"/>
      <c r="U965" s="16"/>
      <c r="V965" s="16"/>
      <c r="W965" s="16"/>
      <c r="X965" s="16"/>
      <c r="Y965" s="16"/>
      <c r="Z965" s="16"/>
      <c r="AA965" s="16"/>
      <c r="AB965" s="16"/>
      <c r="AC965" s="16"/>
      <c r="AD965" s="16"/>
      <c r="AE965" s="16"/>
      <c r="AT965" s="302" t="s">
        <v>178</v>
      </c>
      <c r="AU965" s="302" t="s">
        <v>85</v>
      </c>
      <c r="AV965" s="16" t="s">
        <v>83</v>
      </c>
      <c r="AW965" s="16" t="s">
        <v>32</v>
      </c>
      <c r="AX965" s="16" t="s">
        <v>76</v>
      </c>
      <c r="AY965" s="302" t="s">
        <v>161</v>
      </c>
    </row>
    <row r="966" s="2" customFormat="1" ht="37.8" customHeight="1">
      <c r="A966" s="39"/>
      <c r="B966" s="40"/>
      <c r="C966" s="281" t="s">
        <v>1426</v>
      </c>
      <c r="D966" s="281" t="s">
        <v>227</v>
      </c>
      <c r="E966" s="282" t="s">
        <v>1427</v>
      </c>
      <c r="F966" s="283" t="s">
        <v>1428</v>
      </c>
      <c r="G966" s="284" t="s">
        <v>266</v>
      </c>
      <c r="H966" s="285">
        <v>1</v>
      </c>
      <c r="I966" s="286"/>
      <c r="J966" s="287">
        <f>ROUND(I966*H966,2)</f>
        <v>0</v>
      </c>
      <c r="K966" s="288"/>
      <c r="L966" s="289"/>
      <c r="M966" s="290" t="s">
        <v>1</v>
      </c>
      <c r="N966" s="291" t="s">
        <v>43</v>
      </c>
      <c r="O966" s="93"/>
      <c r="P966" s="239">
        <f>O966*H966</f>
        <v>0</v>
      </c>
      <c r="Q966" s="239">
        <v>0</v>
      </c>
      <c r="R966" s="239">
        <f>Q966*H966</f>
        <v>0</v>
      </c>
      <c r="S966" s="239">
        <v>0</v>
      </c>
      <c r="T966" s="240">
        <f>S966*H966</f>
        <v>0</v>
      </c>
      <c r="U966" s="39"/>
      <c r="V966" s="39"/>
      <c r="W966" s="39"/>
      <c r="X966" s="39"/>
      <c r="Y966" s="39"/>
      <c r="Z966" s="39"/>
      <c r="AA966" s="39"/>
      <c r="AB966" s="39"/>
      <c r="AC966" s="39"/>
      <c r="AD966" s="39"/>
      <c r="AE966" s="39"/>
      <c r="AR966" s="241" t="s">
        <v>328</v>
      </c>
      <c r="AT966" s="241" t="s">
        <v>227</v>
      </c>
      <c r="AU966" s="241" t="s">
        <v>85</v>
      </c>
      <c r="AY966" s="18" t="s">
        <v>161</v>
      </c>
      <c r="BE966" s="242">
        <f>IF(N966="základní",J966,0)</f>
        <v>0</v>
      </c>
      <c r="BF966" s="242">
        <f>IF(N966="snížená",J966,0)</f>
        <v>0</v>
      </c>
      <c r="BG966" s="242">
        <f>IF(N966="zákl. přenesená",J966,0)</f>
        <v>0</v>
      </c>
      <c r="BH966" s="242">
        <f>IF(N966="sníž. přenesená",J966,0)</f>
        <v>0</v>
      </c>
      <c r="BI966" s="242">
        <f>IF(N966="nulová",J966,0)</f>
        <v>0</v>
      </c>
      <c r="BJ966" s="18" t="s">
        <v>167</v>
      </c>
      <c r="BK966" s="242">
        <f>ROUND(I966*H966,2)</f>
        <v>0</v>
      </c>
      <c r="BL966" s="18" t="s">
        <v>248</v>
      </c>
      <c r="BM966" s="241" t="s">
        <v>1429</v>
      </c>
    </row>
    <row r="967" s="2" customFormat="1">
      <c r="A967" s="39"/>
      <c r="B967" s="40"/>
      <c r="C967" s="41"/>
      <c r="D967" s="243" t="s">
        <v>169</v>
      </c>
      <c r="E967" s="41"/>
      <c r="F967" s="244" t="s">
        <v>1428</v>
      </c>
      <c r="G967" s="41"/>
      <c r="H967" s="41"/>
      <c r="I967" s="245"/>
      <c r="J967" s="41"/>
      <c r="K967" s="41"/>
      <c r="L967" s="45"/>
      <c r="M967" s="246"/>
      <c r="N967" s="247"/>
      <c r="O967" s="93"/>
      <c r="P967" s="93"/>
      <c r="Q967" s="93"/>
      <c r="R967" s="93"/>
      <c r="S967" s="93"/>
      <c r="T967" s="94"/>
      <c r="U967" s="39"/>
      <c r="V967" s="39"/>
      <c r="W967" s="39"/>
      <c r="X967" s="39"/>
      <c r="Y967" s="39"/>
      <c r="Z967" s="39"/>
      <c r="AA967" s="39"/>
      <c r="AB967" s="39"/>
      <c r="AC967" s="39"/>
      <c r="AD967" s="39"/>
      <c r="AE967" s="39"/>
      <c r="AT967" s="18" t="s">
        <v>169</v>
      </c>
      <c r="AU967" s="18" t="s">
        <v>85</v>
      </c>
    </row>
    <row r="968" s="2" customFormat="1" ht="33" customHeight="1">
      <c r="A968" s="39"/>
      <c r="B968" s="40"/>
      <c r="C968" s="281" t="s">
        <v>1430</v>
      </c>
      <c r="D968" s="281" t="s">
        <v>227</v>
      </c>
      <c r="E968" s="282" t="s">
        <v>1431</v>
      </c>
      <c r="F968" s="283" t="s">
        <v>1432</v>
      </c>
      <c r="G968" s="284" t="s">
        <v>266</v>
      </c>
      <c r="H968" s="285">
        <v>1</v>
      </c>
      <c r="I968" s="286"/>
      <c r="J968" s="287">
        <f>ROUND(I968*H968,2)</f>
        <v>0</v>
      </c>
      <c r="K968" s="288"/>
      <c r="L968" s="289"/>
      <c r="M968" s="290" t="s">
        <v>1</v>
      </c>
      <c r="N968" s="291" t="s">
        <v>43</v>
      </c>
      <c r="O968" s="93"/>
      <c r="P968" s="239">
        <f>O968*H968</f>
        <v>0</v>
      </c>
      <c r="Q968" s="239">
        <v>0</v>
      </c>
      <c r="R968" s="239">
        <f>Q968*H968</f>
        <v>0</v>
      </c>
      <c r="S968" s="239">
        <v>0</v>
      </c>
      <c r="T968" s="240">
        <f>S968*H968</f>
        <v>0</v>
      </c>
      <c r="U968" s="39"/>
      <c r="V968" s="39"/>
      <c r="W968" s="39"/>
      <c r="X968" s="39"/>
      <c r="Y968" s="39"/>
      <c r="Z968" s="39"/>
      <c r="AA968" s="39"/>
      <c r="AB968" s="39"/>
      <c r="AC968" s="39"/>
      <c r="AD968" s="39"/>
      <c r="AE968" s="39"/>
      <c r="AR968" s="241" t="s">
        <v>328</v>
      </c>
      <c r="AT968" s="241" t="s">
        <v>227</v>
      </c>
      <c r="AU968" s="241" t="s">
        <v>85</v>
      </c>
      <c r="AY968" s="18" t="s">
        <v>161</v>
      </c>
      <c r="BE968" s="242">
        <f>IF(N968="základní",J968,0)</f>
        <v>0</v>
      </c>
      <c r="BF968" s="242">
        <f>IF(N968="snížená",J968,0)</f>
        <v>0</v>
      </c>
      <c r="BG968" s="242">
        <f>IF(N968="zákl. přenesená",J968,0)</f>
        <v>0</v>
      </c>
      <c r="BH968" s="242">
        <f>IF(N968="sníž. přenesená",J968,0)</f>
        <v>0</v>
      </c>
      <c r="BI968" s="242">
        <f>IF(N968="nulová",J968,0)</f>
        <v>0</v>
      </c>
      <c r="BJ968" s="18" t="s">
        <v>167</v>
      </c>
      <c r="BK968" s="242">
        <f>ROUND(I968*H968,2)</f>
        <v>0</v>
      </c>
      <c r="BL968" s="18" t="s">
        <v>248</v>
      </c>
      <c r="BM968" s="241" t="s">
        <v>1433</v>
      </c>
    </row>
    <row r="969" s="2" customFormat="1">
      <c r="A969" s="39"/>
      <c r="B969" s="40"/>
      <c r="C969" s="41"/>
      <c r="D969" s="243" t="s">
        <v>169</v>
      </c>
      <c r="E969" s="41"/>
      <c r="F969" s="244" t="s">
        <v>1432</v>
      </c>
      <c r="G969" s="41"/>
      <c r="H969" s="41"/>
      <c r="I969" s="245"/>
      <c r="J969" s="41"/>
      <c r="K969" s="41"/>
      <c r="L969" s="45"/>
      <c r="M969" s="246"/>
      <c r="N969" s="247"/>
      <c r="O969" s="93"/>
      <c r="P969" s="93"/>
      <c r="Q969" s="93"/>
      <c r="R969" s="93"/>
      <c r="S969" s="93"/>
      <c r="T969" s="94"/>
      <c r="U969" s="39"/>
      <c r="V969" s="39"/>
      <c r="W969" s="39"/>
      <c r="X969" s="39"/>
      <c r="Y969" s="39"/>
      <c r="Z969" s="39"/>
      <c r="AA969" s="39"/>
      <c r="AB969" s="39"/>
      <c r="AC969" s="39"/>
      <c r="AD969" s="39"/>
      <c r="AE969" s="39"/>
      <c r="AT969" s="18" t="s">
        <v>169</v>
      </c>
      <c r="AU969" s="18" t="s">
        <v>85</v>
      </c>
    </row>
    <row r="970" s="2" customFormat="1" ht="16.5" customHeight="1">
      <c r="A970" s="39"/>
      <c r="B970" s="40"/>
      <c r="C970" s="281" t="s">
        <v>1434</v>
      </c>
      <c r="D970" s="281" t="s">
        <v>227</v>
      </c>
      <c r="E970" s="282" t="s">
        <v>1435</v>
      </c>
      <c r="F970" s="283" t="s">
        <v>1436</v>
      </c>
      <c r="G970" s="284" t="s">
        <v>266</v>
      </c>
      <c r="H970" s="285">
        <v>1</v>
      </c>
      <c r="I970" s="286"/>
      <c r="J970" s="287">
        <f>ROUND(I970*H970,2)</f>
        <v>0</v>
      </c>
      <c r="K970" s="288"/>
      <c r="L970" s="289"/>
      <c r="M970" s="290" t="s">
        <v>1</v>
      </c>
      <c r="N970" s="291" t="s">
        <v>43</v>
      </c>
      <c r="O970" s="93"/>
      <c r="P970" s="239">
        <f>O970*H970</f>
        <v>0</v>
      </c>
      <c r="Q970" s="239">
        <v>0</v>
      </c>
      <c r="R970" s="239">
        <f>Q970*H970</f>
        <v>0</v>
      </c>
      <c r="S970" s="239">
        <v>0</v>
      </c>
      <c r="T970" s="240">
        <f>S970*H970</f>
        <v>0</v>
      </c>
      <c r="U970" s="39"/>
      <c r="V970" s="39"/>
      <c r="W970" s="39"/>
      <c r="X970" s="39"/>
      <c r="Y970" s="39"/>
      <c r="Z970" s="39"/>
      <c r="AA970" s="39"/>
      <c r="AB970" s="39"/>
      <c r="AC970" s="39"/>
      <c r="AD970" s="39"/>
      <c r="AE970" s="39"/>
      <c r="AR970" s="241" t="s">
        <v>328</v>
      </c>
      <c r="AT970" s="241" t="s">
        <v>227</v>
      </c>
      <c r="AU970" s="241" t="s">
        <v>85</v>
      </c>
      <c r="AY970" s="18" t="s">
        <v>161</v>
      </c>
      <c r="BE970" s="242">
        <f>IF(N970="základní",J970,0)</f>
        <v>0</v>
      </c>
      <c r="BF970" s="242">
        <f>IF(N970="snížená",J970,0)</f>
        <v>0</v>
      </c>
      <c r="BG970" s="242">
        <f>IF(N970="zákl. přenesená",J970,0)</f>
        <v>0</v>
      </c>
      <c r="BH970" s="242">
        <f>IF(N970="sníž. přenesená",J970,0)</f>
        <v>0</v>
      </c>
      <c r="BI970" s="242">
        <f>IF(N970="nulová",J970,0)</f>
        <v>0</v>
      </c>
      <c r="BJ970" s="18" t="s">
        <v>167</v>
      </c>
      <c r="BK970" s="242">
        <f>ROUND(I970*H970,2)</f>
        <v>0</v>
      </c>
      <c r="BL970" s="18" t="s">
        <v>248</v>
      </c>
      <c r="BM970" s="241" t="s">
        <v>1437</v>
      </c>
    </row>
    <row r="971" s="2" customFormat="1">
      <c r="A971" s="39"/>
      <c r="B971" s="40"/>
      <c r="C971" s="41"/>
      <c r="D971" s="243" t="s">
        <v>169</v>
      </c>
      <c r="E971" s="41"/>
      <c r="F971" s="244" t="s">
        <v>1436</v>
      </c>
      <c r="G971" s="41"/>
      <c r="H971" s="41"/>
      <c r="I971" s="245"/>
      <c r="J971" s="41"/>
      <c r="K971" s="41"/>
      <c r="L971" s="45"/>
      <c r="M971" s="246"/>
      <c r="N971" s="247"/>
      <c r="O971" s="93"/>
      <c r="P971" s="93"/>
      <c r="Q971" s="93"/>
      <c r="R971" s="93"/>
      <c r="S971" s="93"/>
      <c r="T971" s="94"/>
      <c r="U971" s="39"/>
      <c r="V971" s="39"/>
      <c r="W971" s="39"/>
      <c r="X971" s="39"/>
      <c r="Y971" s="39"/>
      <c r="Z971" s="39"/>
      <c r="AA971" s="39"/>
      <c r="AB971" s="39"/>
      <c r="AC971" s="39"/>
      <c r="AD971" s="39"/>
      <c r="AE971" s="39"/>
      <c r="AT971" s="18" t="s">
        <v>169</v>
      </c>
      <c r="AU971" s="18" t="s">
        <v>85</v>
      </c>
    </row>
    <row r="972" s="2" customFormat="1" ht="16.5" customHeight="1">
      <c r="A972" s="39"/>
      <c r="B972" s="40"/>
      <c r="C972" s="281" t="s">
        <v>1438</v>
      </c>
      <c r="D972" s="281" t="s">
        <v>227</v>
      </c>
      <c r="E972" s="282" t="s">
        <v>1439</v>
      </c>
      <c r="F972" s="283" t="s">
        <v>1440</v>
      </c>
      <c r="G972" s="284" t="s">
        <v>266</v>
      </c>
      <c r="H972" s="285">
        <v>1</v>
      </c>
      <c r="I972" s="286"/>
      <c r="J972" s="287">
        <f>ROUND(I972*H972,2)</f>
        <v>0</v>
      </c>
      <c r="K972" s="288"/>
      <c r="L972" s="289"/>
      <c r="M972" s="290" t="s">
        <v>1</v>
      </c>
      <c r="N972" s="291" t="s">
        <v>43</v>
      </c>
      <c r="O972" s="93"/>
      <c r="P972" s="239">
        <f>O972*H972</f>
        <v>0</v>
      </c>
      <c r="Q972" s="239">
        <v>0</v>
      </c>
      <c r="R972" s="239">
        <f>Q972*H972</f>
        <v>0</v>
      </c>
      <c r="S972" s="239">
        <v>0</v>
      </c>
      <c r="T972" s="240">
        <f>S972*H972</f>
        <v>0</v>
      </c>
      <c r="U972" s="39"/>
      <c r="V972" s="39"/>
      <c r="W972" s="39"/>
      <c r="X972" s="39"/>
      <c r="Y972" s="39"/>
      <c r="Z972" s="39"/>
      <c r="AA972" s="39"/>
      <c r="AB972" s="39"/>
      <c r="AC972" s="39"/>
      <c r="AD972" s="39"/>
      <c r="AE972" s="39"/>
      <c r="AR972" s="241" t="s">
        <v>328</v>
      </c>
      <c r="AT972" s="241" t="s">
        <v>227</v>
      </c>
      <c r="AU972" s="241" t="s">
        <v>85</v>
      </c>
      <c r="AY972" s="18" t="s">
        <v>161</v>
      </c>
      <c r="BE972" s="242">
        <f>IF(N972="základní",J972,0)</f>
        <v>0</v>
      </c>
      <c r="BF972" s="242">
        <f>IF(N972="snížená",J972,0)</f>
        <v>0</v>
      </c>
      <c r="BG972" s="242">
        <f>IF(N972="zákl. přenesená",J972,0)</f>
        <v>0</v>
      </c>
      <c r="BH972" s="242">
        <f>IF(N972="sníž. přenesená",J972,0)</f>
        <v>0</v>
      </c>
      <c r="BI972" s="242">
        <f>IF(N972="nulová",J972,0)</f>
        <v>0</v>
      </c>
      <c r="BJ972" s="18" t="s">
        <v>167</v>
      </c>
      <c r="BK972" s="242">
        <f>ROUND(I972*H972,2)</f>
        <v>0</v>
      </c>
      <c r="BL972" s="18" t="s">
        <v>248</v>
      </c>
      <c r="BM972" s="241" t="s">
        <v>1441</v>
      </c>
    </row>
    <row r="973" s="2" customFormat="1">
      <c r="A973" s="39"/>
      <c r="B973" s="40"/>
      <c r="C973" s="41"/>
      <c r="D973" s="243" t="s">
        <v>169</v>
      </c>
      <c r="E973" s="41"/>
      <c r="F973" s="244" t="s">
        <v>1440</v>
      </c>
      <c r="G973" s="41"/>
      <c r="H973" s="41"/>
      <c r="I973" s="245"/>
      <c r="J973" s="41"/>
      <c r="K973" s="41"/>
      <c r="L973" s="45"/>
      <c r="M973" s="246"/>
      <c r="N973" s="247"/>
      <c r="O973" s="93"/>
      <c r="P973" s="93"/>
      <c r="Q973" s="93"/>
      <c r="R973" s="93"/>
      <c r="S973" s="93"/>
      <c r="T973" s="94"/>
      <c r="U973" s="39"/>
      <c r="V973" s="39"/>
      <c r="W973" s="39"/>
      <c r="X973" s="39"/>
      <c r="Y973" s="39"/>
      <c r="Z973" s="39"/>
      <c r="AA973" s="39"/>
      <c r="AB973" s="39"/>
      <c r="AC973" s="39"/>
      <c r="AD973" s="39"/>
      <c r="AE973" s="39"/>
      <c r="AT973" s="18" t="s">
        <v>169</v>
      </c>
      <c r="AU973" s="18" t="s">
        <v>85</v>
      </c>
    </row>
    <row r="974" s="2" customFormat="1" ht="24.15" customHeight="1">
      <c r="A974" s="39"/>
      <c r="B974" s="40"/>
      <c r="C974" s="229" t="s">
        <v>1442</v>
      </c>
      <c r="D974" s="229" t="s">
        <v>163</v>
      </c>
      <c r="E974" s="230" t="s">
        <v>1443</v>
      </c>
      <c r="F974" s="231" t="s">
        <v>1444</v>
      </c>
      <c r="G974" s="232" t="s">
        <v>1413</v>
      </c>
      <c r="H974" s="233">
        <v>15</v>
      </c>
      <c r="I974" s="234"/>
      <c r="J974" s="235">
        <f>ROUND(I974*H974,2)</f>
        <v>0</v>
      </c>
      <c r="K974" s="236"/>
      <c r="L974" s="45"/>
      <c r="M974" s="237" t="s">
        <v>1</v>
      </c>
      <c r="N974" s="238" t="s">
        <v>43</v>
      </c>
      <c r="O974" s="93"/>
      <c r="P974" s="239">
        <f>O974*H974</f>
        <v>0</v>
      </c>
      <c r="Q974" s="239">
        <v>0</v>
      </c>
      <c r="R974" s="239">
        <f>Q974*H974</f>
        <v>0</v>
      </c>
      <c r="S974" s="239">
        <v>0.001</v>
      </c>
      <c r="T974" s="240">
        <f>S974*H974</f>
        <v>0.014999999999999999</v>
      </c>
      <c r="U974" s="39"/>
      <c r="V974" s="39"/>
      <c r="W974" s="39"/>
      <c r="X974" s="39"/>
      <c r="Y974" s="39"/>
      <c r="Z974" s="39"/>
      <c r="AA974" s="39"/>
      <c r="AB974" s="39"/>
      <c r="AC974" s="39"/>
      <c r="AD974" s="39"/>
      <c r="AE974" s="39"/>
      <c r="AR974" s="241" t="s">
        <v>248</v>
      </c>
      <c r="AT974" s="241" t="s">
        <v>163</v>
      </c>
      <c r="AU974" s="241" t="s">
        <v>85</v>
      </c>
      <c r="AY974" s="18" t="s">
        <v>161</v>
      </c>
      <c r="BE974" s="242">
        <f>IF(N974="základní",J974,0)</f>
        <v>0</v>
      </c>
      <c r="BF974" s="242">
        <f>IF(N974="snížená",J974,0)</f>
        <v>0</v>
      </c>
      <c r="BG974" s="242">
        <f>IF(N974="zákl. přenesená",J974,0)</f>
        <v>0</v>
      </c>
      <c r="BH974" s="242">
        <f>IF(N974="sníž. přenesená",J974,0)</f>
        <v>0</v>
      </c>
      <c r="BI974" s="242">
        <f>IF(N974="nulová",J974,0)</f>
        <v>0</v>
      </c>
      <c r="BJ974" s="18" t="s">
        <v>167</v>
      </c>
      <c r="BK974" s="242">
        <f>ROUND(I974*H974,2)</f>
        <v>0</v>
      </c>
      <c r="BL974" s="18" t="s">
        <v>248</v>
      </c>
      <c r="BM974" s="241" t="s">
        <v>1445</v>
      </c>
    </row>
    <row r="975" s="2" customFormat="1">
      <c r="A975" s="39"/>
      <c r="B975" s="40"/>
      <c r="C975" s="41"/>
      <c r="D975" s="243" t="s">
        <v>169</v>
      </c>
      <c r="E975" s="41"/>
      <c r="F975" s="244" t="s">
        <v>1444</v>
      </c>
      <c r="G975" s="41"/>
      <c r="H975" s="41"/>
      <c r="I975" s="245"/>
      <c r="J975" s="41"/>
      <c r="K975" s="41"/>
      <c r="L975" s="45"/>
      <c r="M975" s="246"/>
      <c r="N975" s="247"/>
      <c r="O975" s="93"/>
      <c r="P975" s="93"/>
      <c r="Q975" s="93"/>
      <c r="R975" s="93"/>
      <c r="S975" s="93"/>
      <c r="T975" s="94"/>
      <c r="U975" s="39"/>
      <c r="V975" s="39"/>
      <c r="W975" s="39"/>
      <c r="X975" s="39"/>
      <c r="Y975" s="39"/>
      <c r="Z975" s="39"/>
      <c r="AA975" s="39"/>
      <c r="AB975" s="39"/>
      <c r="AC975" s="39"/>
      <c r="AD975" s="39"/>
      <c r="AE975" s="39"/>
      <c r="AT975" s="18" t="s">
        <v>169</v>
      </c>
      <c r="AU975" s="18" t="s">
        <v>85</v>
      </c>
    </row>
    <row r="976" s="13" customFormat="1">
      <c r="A976" s="13"/>
      <c r="B976" s="248"/>
      <c r="C976" s="249"/>
      <c r="D976" s="243" t="s">
        <v>178</v>
      </c>
      <c r="E976" s="250" t="s">
        <v>1</v>
      </c>
      <c r="F976" s="251" t="s">
        <v>8</v>
      </c>
      <c r="G976" s="249"/>
      <c r="H976" s="252">
        <v>15</v>
      </c>
      <c r="I976" s="253"/>
      <c r="J976" s="249"/>
      <c r="K976" s="249"/>
      <c r="L976" s="254"/>
      <c r="M976" s="255"/>
      <c r="N976" s="256"/>
      <c r="O976" s="256"/>
      <c r="P976" s="256"/>
      <c r="Q976" s="256"/>
      <c r="R976" s="256"/>
      <c r="S976" s="256"/>
      <c r="T976" s="257"/>
      <c r="U976" s="13"/>
      <c r="V976" s="13"/>
      <c r="W976" s="13"/>
      <c r="X976" s="13"/>
      <c r="Y976" s="13"/>
      <c r="Z976" s="13"/>
      <c r="AA976" s="13"/>
      <c r="AB976" s="13"/>
      <c r="AC976" s="13"/>
      <c r="AD976" s="13"/>
      <c r="AE976" s="13"/>
      <c r="AT976" s="258" t="s">
        <v>178</v>
      </c>
      <c r="AU976" s="258" t="s">
        <v>85</v>
      </c>
      <c r="AV976" s="13" t="s">
        <v>85</v>
      </c>
      <c r="AW976" s="13" t="s">
        <v>32</v>
      </c>
      <c r="AX976" s="13" t="s">
        <v>83</v>
      </c>
      <c r="AY976" s="258" t="s">
        <v>161</v>
      </c>
    </row>
    <row r="977" s="16" customFormat="1">
      <c r="A977" s="16"/>
      <c r="B977" s="293"/>
      <c r="C977" s="294"/>
      <c r="D977" s="243" t="s">
        <v>178</v>
      </c>
      <c r="E977" s="295" t="s">
        <v>1</v>
      </c>
      <c r="F977" s="296" t="s">
        <v>1446</v>
      </c>
      <c r="G977" s="294"/>
      <c r="H977" s="295" t="s">
        <v>1</v>
      </c>
      <c r="I977" s="297"/>
      <c r="J977" s="294"/>
      <c r="K977" s="294"/>
      <c r="L977" s="298"/>
      <c r="M977" s="299"/>
      <c r="N977" s="300"/>
      <c r="O977" s="300"/>
      <c r="P977" s="300"/>
      <c r="Q977" s="300"/>
      <c r="R977" s="300"/>
      <c r="S977" s="300"/>
      <c r="T977" s="301"/>
      <c r="U977" s="16"/>
      <c r="V977" s="16"/>
      <c r="W977" s="16"/>
      <c r="X977" s="16"/>
      <c r="Y977" s="16"/>
      <c r="Z977" s="16"/>
      <c r="AA977" s="16"/>
      <c r="AB977" s="16"/>
      <c r="AC977" s="16"/>
      <c r="AD977" s="16"/>
      <c r="AE977" s="16"/>
      <c r="AT977" s="302" t="s">
        <v>178</v>
      </c>
      <c r="AU977" s="302" t="s">
        <v>85</v>
      </c>
      <c r="AV977" s="16" t="s">
        <v>83</v>
      </c>
      <c r="AW977" s="16" t="s">
        <v>32</v>
      </c>
      <c r="AX977" s="16" t="s">
        <v>76</v>
      </c>
      <c r="AY977" s="302" t="s">
        <v>161</v>
      </c>
    </row>
    <row r="978" s="12" customFormat="1" ht="22.8" customHeight="1">
      <c r="A978" s="12"/>
      <c r="B978" s="213"/>
      <c r="C978" s="214"/>
      <c r="D978" s="215" t="s">
        <v>75</v>
      </c>
      <c r="E978" s="227" t="s">
        <v>1447</v>
      </c>
      <c r="F978" s="227" t="s">
        <v>1448</v>
      </c>
      <c r="G978" s="214"/>
      <c r="H978" s="214"/>
      <c r="I978" s="217"/>
      <c r="J978" s="228">
        <f>BK978</f>
        <v>0</v>
      </c>
      <c r="K978" s="214"/>
      <c r="L978" s="219"/>
      <c r="M978" s="220"/>
      <c r="N978" s="221"/>
      <c r="O978" s="221"/>
      <c r="P978" s="222">
        <f>SUM(P979:P1037)</f>
        <v>0</v>
      </c>
      <c r="Q978" s="221"/>
      <c r="R978" s="222">
        <f>SUM(R979:R1037)</f>
        <v>3.0370358300000007</v>
      </c>
      <c r="S978" s="221"/>
      <c r="T978" s="223">
        <f>SUM(T979:T1037)</f>
        <v>3.5948466699999999</v>
      </c>
      <c r="U978" s="12"/>
      <c r="V978" s="12"/>
      <c r="W978" s="12"/>
      <c r="X978" s="12"/>
      <c r="Y978" s="12"/>
      <c r="Z978" s="12"/>
      <c r="AA978" s="12"/>
      <c r="AB978" s="12"/>
      <c r="AC978" s="12"/>
      <c r="AD978" s="12"/>
      <c r="AE978" s="12"/>
      <c r="AR978" s="224" t="s">
        <v>85</v>
      </c>
      <c r="AT978" s="225" t="s">
        <v>75</v>
      </c>
      <c r="AU978" s="225" t="s">
        <v>83</v>
      </c>
      <c r="AY978" s="224" t="s">
        <v>161</v>
      </c>
      <c r="BK978" s="226">
        <f>SUM(BK979:BK1037)</f>
        <v>0</v>
      </c>
    </row>
    <row r="979" s="2" customFormat="1" ht="16.5" customHeight="1">
      <c r="A979" s="39"/>
      <c r="B979" s="40"/>
      <c r="C979" s="229" t="s">
        <v>1449</v>
      </c>
      <c r="D979" s="229" t="s">
        <v>163</v>
      </c>
      <c r="E979" s="230" t="s">
        <v>1450</v>
      </c>
      <c r="F979" s="231" t="s">
        <v>1451</v>
      </c>
      <c r="G979" s="232" t="s">
        <v>260</v>
      </c>
      <c r="H979" s="233">
        <v>60.655999999999999</v>
      </c>
      <c r="I979" s="234"/>
      <c r="J979" s="235">
        <f>ROUND(I979*H979,2)</f>
        <v>0</v>
      </c>
      <c r="K979" s="236"/>
      <c r="L979" s="45"/>
      <c r="M979" s="237" t="s">
        <v>1</v>
      </c>
      <c r="N979" s="238" t="s">
        <v>43</v>
      </c>
      <c r="O979" s="93"/>
      <c r="P979" s="239">
        <f>O979*H979</f>
        <v>0</v>
      </c>
      <c r="Q979" s="239">
        <v>0.00029999999999999997</v>
      </c>
      <c r="R979" s="239">
        <f>Q979*H979</f>
        <v>0.018196799999999999</v>
      </c>
      <c r="S979" s="239">
        <v>0</v>
      </c>
      <c r="T979" s="240">
        <f>S979*H979</f>
        <v>0</v>
      </c>
      <c r="U979" s="39"/>
      <c r="V979" s="39"/>
      <c r="W979" s="39"/>
      <c r="X979" s="39"/>
      <c r="Y979" s="39"/>
      <c r="Z979" s="39"/>
      <c r="AA979" s="39"/>
      <c r="AB979" s="39"/>
      <c r="AC979" s="39"/>
      <c r="AD979" s="39"/>
      <c r="AE979" s="39"/>
      <c r="AR979" s="241" t="s">
        <v>248</v>
      </c>
      <c r="AT979" s="241" t="s">
        <v>163</v>
      </c>
      <c r="AU979" s="241" t="s">
        <v>85</v>
      </c>
      <c r="AY979" s="18" t="s">
        <v>161</v>
      </c>
      <c r="BE979" s="242">
        <f>IF(N979="základní",J979,0)</f>
        <v>0</v>
      </c>
      <c r="BF979" s="242">
        <f>IF(N979="snížená",J979,0)</f>
        <v>0</v>
      </c>
      <c r="BG979" s="242">
        <f>IF(N979="zákl. přenesená",J979,0)</f>
        <v>0</v>
      </c>
      <c r="BH979" s="242">
        <f>IF(N979="sníž. přenesená",J979,0)</f>
        <v>0</v>
      </c>
      <c r="BI979" s="242">
        <f>IF(N979="nulová",J979,0)</f>
        <v>0</v>
      </c>
      <c r="BJ979" s="18" t="s">
        <v>167</v>
      </c>
      <c r="BK979" s="242">
        <f>ROUND(I979*H979,2)</f>
        <v>0</v>
      </c>
      <c r="BL979" s="18" t="s">
        <v>248</v>
      </c>
      <c r="BM979" s="241" t="s">
        <v>1452</v>
      </c>
    </row>
    <row r="980" s="2" customFormat="1">
      <c r="A980" s="39"/>
      <c r="B980" s="40"/>
      <c r="C980" s="41"/>
      <c r="D980" s="243" t="s">
        <v>169</v>
      </c>
      <c r="E980" s="41"/>
      <c r="F980" s="244" t="s">
        <v>1451</v>
      </c>
      <c r="G980" s="41"/>
      <c r="H980" s="41"/>
      <c r="I980" s="245"/>
      <c r="J980" s="41"/>
      <c r="K980" s="41"/>
      <c r="L980" s="45"/>
      <c r="M980" s="246"/>
      <c r="N980" s="247"/>
      <c r="O980" s="93"/>
      <c r="P980" s="93"/>
      <c r="Q980" s="93"/>
      <c r="R980" s="93"/>
      <c r="S980" s="93"/>
      <c r="T980" s="94"/>
      <c r="U980" s="39"/>
      <c r="V980" s="39"/>
      <c r="W980" s="39"/>
      <c r="X980" s="39"/>
      <c r="Y980" s="39"/>
      <c r="Z980" s="39"/>
      <c r="AA980" s="39"/>
      <c r="AB980" s="39"/>
      <c r="AC980" s="39"/>
      <c r="AD980" s="39"/>
      <c r="AE980" s="39"/>
      <c r="AT980" s="18" t="s">
        <v>169</v>
      </c>
      <c r="AU980" s="18" t="s">
        <v>85</v>
      </c>
    </row>
    <row r="981" s="13" customFormat="1">
      <c r="A981" s="13"/>
      <c r="B981" s="248"/>
      <c r="C981" s="249"/>
      <c r="D981" s="243" t="s">
        <v>178</v>
      </c>
      <c r="E981" s="250" t="s">
        <v>1</v>
      </c>
      <c r="F981" s="251" t="s">
        <v>1453</v>
      </c>
      <c r="G981" s="249"/>
      <c r="H981" s="252">
        <v>60.655999999999999</v>
      </c>
      <c r="I981" s="253"/>
      <c r="J981" s="249"/>
      <c r="K981" s="249"/>
      <c r="L981" s="254"/>
      <c r="M981" s="255"/>
      <c r="N981" s="256"/>
      <c r="O981" s="256"/>
      <c r="P981" s="256"/>
      <c r="Q981" s="256"/>
      <c r="R981" s="256"/>
      <c r="S981" s="256"/>
      <c r="T981" s="257"/>
      <c r="U981" s="13"/>
      <c r="V981" s="13"/>
      <c r="W981" s="13"/>
      <c r="X981" s="13"/>
      <c r="Y981" s="13"/>
      <c r="Z981" s="13"/>
      <c r="AA981" s="13"/>
      <c r="AB981" s="13"/>
      <c r="AC981" s="13"/>
      <c r="AD981" s="13"/>
      <c r="AE981" s="13"/>
      <c r="AT981" s="258" t="s">
        <v>178</v>
      </c>
      <c r="AU981" s="258" t="s">
        <v>85</v>
      </c>
      <c r="AV981" s="13" t="s">
        <v>85</v>
      </c>
      <c r="AW981" s="13" t="s">
        <v>32</v>
      </c>
      <c r="AX981" s="13" t="s">
        <v>83</v>
      </c>
      <c r="AY981" s="258" t="s">
        <v>161</v>
      </c>
    </row>
    <row r="982" s="2" customFormat="1" ht="24.15" customHeight="1">
      <c r="A982" s="39"/>
      <c r="B982" s="40"/>
      <c r="C982" s="229" t="s">
        <v>1454</v>
      </c>
      <c r="D982" s="229" t="s">
        <v>163</v>
      </c>
      <c r="E982" s="230" t="s">
        <v>1455</v>
      </c>
      <c r="F982" s="231" t="s">
        <v>1456</v>
      </c>
      <c r="G982" s="232" t="s">
        <v>260</v>
      </c>
      <c r="H982" s="233">
        <v>39.706000000000003</v>
      </c>
      <c r="I982" s="234"/>
      <c r="J982" s="235">
        <f>ROUND(I982*H982,2)</f>
        <v>0</v>
      </c>
      <c r="K982" s="236"/>
      <c r="L982" s="45"/>
      <c r="M982" s="237" t="s">
        <v>1</v>
      </c>
      <c r="N982" s="238" t="s">
        <v>43</v>
      </c>
      <c r="O982" s="93"/>
      <c r="P982" s="239">
        <f>O982*H982</f>
        <v>0</v>
      </c>
      <c r="Q982" s="239">
        <v>0.014999999999999999</v>
      </c>
      <c r="R982" s="239">
        <f>Q982*H982</f>
        <v>0.59559000000000006</v>
      </c>
      <c r="S982" s="239">
        <v>0</v>
      </c>
      <c r="T982" s="240">
        <f>S982*H982</f>
        <v>0</v>
      </c>
      <c r="U982" s="39"/>
      <c r="V982" s="39"/>
      <c r="W982" s="39"/>
      <c r="X982" s="39"/>
      <c r="Y982" s="39"/>
      <c r="Z982" s="39"/>
      <c r="AA982" s="39"/>
      <c r="AB982" s="39"/>
      <c r="AC982" s="39"/>
      <c r="AD982" s="39"/>
      <c r="AE982" s="39"/>
      <c r="AR982" s="241" t="s">
        <v>248</v>
      </c>
      <c r="AT982" s="241" t="s">
        <v>163</v>
      </c>
      <c r="AU982" s="241" t="s">
        <v>85</v>
      </c>
      <c r="AY982" s="18" t="s">
        <v>161</v>
      </c>
      <c r="BE982" s="242">
        <f>IF(N982="základní",J982,0)</f>
        <v>0</v>
      </c>
      <c r="BF982" s="242">
        <f>IF(N982="snížená",J982,0)</f>
        <v>0</v>
      </c>
      <c r="BG982" s="242">
        <f>IF(N982="zákl. přenesená",J982,0)</f>
        <v>0</v>
      </c>
      <c r="BH982" s="242">
        <f>IF(N982="sníž. přenesená",J982,0)</f>
        <v>0</v>
      </c>
      <c r="BI982" s="242">
        <f>IF(N982="nulová",J982,0)</f>
        <v>0</v>
      </c>
      <c r="BJ982" s="18" t="s">
        <v>167</v>
      </c>
      <c r="BK982" s="242">
        <f>ROUND(I982*H982,2)</f>
        <v>0</v>
      </c>
      <c r="BL982" s="18" t="s">
        <v>248</v>
      </c>
      <c r="BM982" s="241" t="s">
        <v>1457</v>
      </c>
    </row>
    <row r="983" s="2" customFormat="1">
      <c r="A983" s="39"/>
      <c r="B983" s="40"/>
      <c r="C983" s="41"/>
      <c r="D983" s="243" t="s">
        <v>169</v>
      </c>
      <c r="E983" s="41"/>
      <c r="F983" s="244" t="s">
        <v>1456</v>
      </c>
      <c r="G983" s="41"/>
      <c r="H983" s="41"/>
      <c r="I983" s="245"/>
      <c r="J983" s="41"/>
      <c r="K983" s="41"/>
      <c r="L983" s="45"/>
      <c r="M983" s="246"/>
      <c r="N983" s="247"/>
      <c r="O983" s="93"/>
      <c r="P983" s="93"/>
      <c r="Q983" s="93"/>
      <c r="R983" s="93"/>
      <c r="S983" s="93"/>
      <c r="T983" s="94"/>
      <c r="U983" s="39"/>
      <c r="V983" s="39"/>
      <c r="W983" s="39"/>
      <c r="X983" s="39"/>
      <c r="Y983" s="39"/>
      <c r="Z983" s="39"/>
      <c r="AA983" s="39"/>
      <c r="AB983" s="39"/>
      <c r="AC983" s="39"/>
      <c r="AD983" s="39"/>
      <c r="AE983" s="39"/>
      <c r="AT983" s="18" t="s">
        <v>169</v>
      </c>
      <c r="AU983" s="18" t="s">
        <v>85</v>
      </c>
    </row>
    <row r="984" s="13" customFormat="1">
      <c r="A984" s="13"/>
      <c r="B984" s="248"/>
      <c r="C984" s="249"/>
      <c r="D984" s="243" t="s">
        <v>178</v>
      </c>
      <c r="E984" s="250" t="s">
        <v>1</v>
      </c>
      <c r="F984" s="251" t="s">
        <v>1458</v>
      </c>
      <c r="G984" s="249"/>
      <c r="H984" s="252">
        <v>39.706000000000003</v>
      </c>
      <c r="I984" s="253"/>
      <c r="J984" s="249"/>
      <c r="K984" s="249"/>
      <c r="L984" s="254"/>
      <c r="M984" s="255"/>
      <c r="N984" s="256"/>
      <c r="O984" s="256"/>
      <c r="P984" s="256"/>
      <c r="Q984" s="256"/>
      <c r="R984" s="256"/>
      <c r="S984" s="256"/>
      <c r="T984" s="257"/>
      <c r="U984" s="13"/>
      <c r="V984" s="13"/>
      <c r="W984" s="13"/>
      <c r="X984" s="13"/>
      <c r="Y984" s="13"/>
      <c r="Z984" s="13"/>
      <c r="AA984" s="13"/>
      <c r="AB984" s="13"/>
      <c r="AC984" s="13"/>
      <c r="AD984" s="13"/>
      <c r="AE984" s="13"/>
      <c r="AT984" s="258" t="s">
        <v>178</v>
      </c>
      <c r="AU984" s="258" t="s">
        <v>85</v>
      </c>
      <c r="AV984" s="13" t="s">
        <v>85</v>
      </c>
      <c r="AW984" s="13" t="s">
        <v>32</v>
      </c>
      <c r="AX984" s="13" t="s">
        <v>83</v>
      </c>
      <c r="AY984" s="258" t="s">
        <v>161</v>
      </c>
    </row>
    <row r="985" s="2" customFormat="1" ht="24.15" customHeight="1">
      <c r="A985" s="39"/>
      <c r="B985" s="40"/>
      <c r="C985" s="229" t="s">
        <v>1459</v>
      </c>
      <c r="D985" s="229" t="s">
        <v>163</v>
      </c>
      <c r="E985" s="230" t="s">
        <v>1460</v>
      </c>
      <c r="F985" s="231" t="s">
        <v>1461</v>
      </c>
      <c r="G985" s="232" t="s">
        <v>260</v>
      </c>
      <c r="H985" s="233">
        <v>20.949999999999999</v>
      </c>
      <c r="I985" s="234"/>
      <c r="J985" s="235">
        <f>ROUND(I985*H985,2)</f>
        <v>0</v>
      </c>
      <c r="K985" s="236"/>
      <c r="L985" s="45"/>
      <c r="M985" s="237" t="s">
        <v>1</v>
      </c>
      <c r="N985" s="238" t="s">
        <v>43</v>
      </c>
      <c r="O985" s="93"/>
      <c r="P985" s="239">
        <f>O985*H985</f>
        <v>0</v>
      </c>
      <c r="Q985" s="239">
        <v>0.025499999999999998</v>
      </c>
      <c r="R985" s="239">
        <f>Q985*H985</f>
        <v>0.53422499999999995</v>
      </c>
      <c r="S985" s="239">
        <v>0</v>
      </c>
      <c r="T985" s="240">
        <f>S985*H985</f>
        <v>0</v>
      </c>
      <c r="U985" s="39"/>
      <c r="V985" s="39"/>
      <c r="W985" s="39"/>
      <c r="X985" s="39"/>
      <c r="Y985" s="39"/>
      <c r="Z985" s="39"/>
      <c r="AA985" s="39"/>
      <c r="AB985" s="39"/>
      <c r="AC985" s="39"/>
      <c r="AD985" s="39"/>
      <c r="AE985" s="39"/>
      <c r="AR985" s="241" t="s">
        <v>248</v>
      </c>
      <c r="AT985" s="241" t="s">
        <v>163</v>
      </c>
      <c r="AU985" s="241" t="s">
        <v>85</v>
      </c>
      <c r="AY985" s="18" t="s">
        <v>161</v>
      </c>
      <c r="BE985" s="242">
        <f>IF(N985="základní",J985,0)</f>
        <v>0</v>
      </c>
      <c r="BF985" s="242">
        <f>IF(N985="snížená",J985,0)</f>
        <v>0</v>
      </c>
      <c r="BG985" s="242">
        <f>IF(N985="zákl. přenesená",J985,0)</f>
        <v>0</v>
      </c>
      <c r="BH985" s="242">
        <f>IF(N985="sníž. přenesená",J985,0)</f>
        <v>0</v>
      </c>
      <c r="BI985" s="242">
        <f>IF(N985="nulová",J985,0)</f>
        <v>0</v>
      </c>
      <c r="BJ985" s="18" t="s">
        <v>167</v>
      </c>
      <c r="BK985" s="242">
        <f>ROUND(I985*H985,2)</f>
        <v>0</v>
      </c>
      <c r="BL985" s="18" t="s">
        <v>248</v>
      </c>
      <c r="BM985" s="241" t="s">
        <v>1462</v>
      </c>
    </row>
    <row r="986" s="2" customFormat="1">
      <c r="A986" s="39"/>
      <c r="B986" s="40"/>
      <c r="C986" s="41"/>
      <c r="D986" s="243" t="s">
        <v>169</v>
      </c>
      <c r="E986" s="41"/>
      <c r="F986" s="244" t="s">
        <v>1461</v>
      </c>
      <c r="G986" s="41"/>
      <c r="H986" s="41"/>
      <c r="I986" s="245"/>
      <c r="J986" s="41"/>
      <c r="K986" s="41"/>
      <c r="L986" s="45"/>
      <c r="M986" s="246"/>
      <c r="N986" s="247"/>
      <c r="O986" s="93"/>
      <c r="P986" s="93"/>
      <c r="Q986" s="93"/>
      <c r="R986" s="93"/>
      <c r="S986" s="93"/>
      <c r="T986" s="94"/>
      <c r="U986" s="39"/>
      <c r="V986" s="39"/>
      <c r="W986" s="39"/>
      <c r="X986" s="39"/>
      <c r="Y986" s="39"/>
      <c r="Z986" s="39"/>
      <c r="AA986" s="39"/>
      <c r="AB986" s="39"/>
      <c r="AC986" s="39"/>
      <c r="AD986" s="39"/>
      <c r="AE986" s="39"/>
      <c r="AT986" s="18" t="s">
        <v>169</v>
      </c>
      <c r="AU986" s="18" t="s">
        <v>85</v>
      </c>
    </row>
    <row r="987" s="2" customFormat="1" ht="24.15" customHeight="1">
      <c r="A987" s="39"/>
      <c r="B987" s="40"/>
      <c r="C987" s="229" t="s">
        <v>1463</v>
      </c>
      <c r="D987" s="229" t="s">
        <v>163</v>
      </c>
      <c r="E987" s="230" t="s">
        <v>1464</v>
      </c>
      <c r="F987" s="231" t="s">
        <v>1465</v>
      </c>
      <c r="G987" s="232" t="s">
        <v>166</v>
      </c>
      <c r="H987" s="233">
        <v>2.8500000000000001</v>
      </c>
      <c r="I987" s="234"/>
      <c r="J987" s="235">
        <f>ROUND(I987*H987,2)</f>
        <v>0</v>
      </c>
      <c r="K987" s="236"/>
      <c r="L987" s="45"/>
      <c r="M987" s="237" t="s">
        <v>1</v>
      </c>
      <c r="N987" s="238" t="s">
        <v>43</v>
      </c>
      <c r="O987" s="93"/>
      <c r="P987" s="239">
        <f>O987*H987</f>
        <v>0</v>
      </c>
      <c r="Q987" s="239">
        <v>0.00020000000000000001</v>
      </c>
      <c r="R987" s="239">
        <f>Q987*H987</f>
        <v>0.00057000000000000009</v>
      </c>
      <c r="S987" s="239">
        <v>0</v>
      </c>
      <c r="T987" s="240">
        <f>S987*H987</f>
        <v>0</v>
      </c>
      <c r="U987" s="39"/>
      <c r="V987" s="39"/>
      <c r="W987" s="39"/>
      <c r="X987" s="39"/>
      <c r="Y987" s="39"/>
      <c r="Z987" s="39"/>
      <c r="AA987" s="39"/>
      <c r="AB987" s="39"/>
      <c r="AC987" s="39"/>
      <c r="AD987" s="39"/>
      <c r="AE987" s="39"/>
      <c r="AR987" s="241" t="s">
        <v>248</v>
      </c>
      <c r="AT987" s="241" t="s">
        <v>163</v>
      </c>
      <c r="AU987" s="241" t="s">
        <v>85</v>
      </c>
      <c r="AY987" s="18" t="s">
        <v>161</v>
      </c>
      <c r="BE987" s="242">
        <f>IF(N987="základní",J987,0)</f>
        <v>0</v>
      </c>
      <c r="BF987" s="242">
        <f>IF(N987="snížená",J987,0)</f>
        <v>0</v>
      </c>
      <c r="BG987" s="242">
        <f>IF(N987="zákl. přenesená",J987,0)</f>
        <v>0</v>
      </c>
      <c r="BH987" s="242">
        <f>IF(N987="sníž. přenesená",J987,0)</f>
        <v>0</v>
      </c>
      <c r="BI987" s="242">
        <f>IF(N987="nulová",J987,0)</f>
        <v>0</v>
      </c>
      <c r="BJ987" s="18" t="s">
        <v>167</v>
      </c>
      <c r="BK987" s="242">
        <f>ROUND(I987*H987,2)</f>
        <v>0</v>
      </c>
      <c r="BL987" s="18" t="s">
        <v>248</v>
      </c>
      <c r="BM987" s="241" t="s">
        <v>1466</v>
      </c>
    </row>
    <row r="988" s="2" customFormat="1">
      <c r="A988" s="39"/>
      <c r="B988" s="40"/>
      <c r="C988" s="41"/>
      <c r="D988" s="243" t="s">
        <v>169</v>
      </c>
      <c r="E988" s="41"/>
      <c r="F988" s="244" t="s">
        <v>1465</v>
      </c>
      <c r="G988" s="41"/>
      <c r="H988" s="41"/>
      <c r="I988" s="245"/>
      <c r="J988" s="41"/>
      <c r="K988" s="41"/>
      <c r="L988" s="45"/>
      <c r="M988" s="246"/>
      <c r="N988" s="247"/>
      <c r="O988" s="93"/>
      <c r="P988" s="93"/>
      <c r="Q988" s="93"/>
      <c r="R988" s="93"/>
      <c r="S988" s="93"/>
      <c r="T988" s="94"/>
      <c r="U988" s="39"/>
      <c r="V988" s="39"/>
      <c r="W988" s="39"/>
      <c r="X988" s="39"/>
      <c r="Y988" s="39"/>
      <c r="Z988" s="39"/>
      <c r="AA988" s="39"/>
      <c r="AB988" s="39"/>
      <c r="AC988" s="39"/>
      <c r="AD988" s="39"/>
      <c r="AE988" s="39"/>
      <c r="AT988" s="18" t="s">
        <v>169</v>
      </c>
      <c r="AU988" s="18" t="s">
        <v>85</v>
      </c>
    </row>
    <row r="989" s="13" customFormat="1">
      <c r="A989" s="13"/>
      <c r="B989" s="248"/>
      <c r="C989" s="249"/>
      <c r="D989" s="243" t="s">
        <v>178</v>
      </c>
      <c r="E989" s="250" t="s">
        <v>1</v>
      </c>
      <c r="F989" s="251" t="s">
        <v>1467</v>
      </c>
      <c r="G989" s="249"/>
      <c r="H989" s="252">
        <v>2.8500000000000001</v>
      </c>
      <c r="I989" s="253"/>
      <c r="J989" s="249"/>
      <c r="K989" s="249"/>
      <c r="L989" s="254"/>
      <c r="M989" s="255"/>
      <c r="N989" s="256"/>
      <c r="O989" s="256"/>
      <c r="P989" s="256"/>
      <c r="Q989" s="256"/>
      <c r="R989" s="256"/>
      <c r="S989" s="256"/>
      <c r="T989" s="257"/>
      <c r="U989" s="13"/>
      <c r="V989" s="13"/>
      <c r="W989" s="13"/>
      <c r="X989" s="13"/>
      <c r="Y989" s="13"/>
      <c r="Z989" s="13"/>
      <c r="AA989" s="13"/>
      <c r="AB989" s="13"/>
      <c r="AC989" s="13"/>
      <c r="AD989" s="13"/>
      <c r="AE989" s="13"/>
      <c r="AT989" s="258" t="s">
        <v>178</v>
      </c>
      <c r="AU989" s="258" t="s">
        <v>85</v>
      </c>
      <c r="AV989" s="13" t="s">
        <v>85</v>
      </c>
      <c r="AW989" s="13" t="s">
        <v>32</v>
      </c>
      <c r="AX989" s="13" t="s">
        <v>83</v>
      </c>
      <c r="AY989" s="258" t="s">
        <v>161</v>
      </c>
    </row>
    <row r="990" s="2" customFormat="1" ht="21.75" customHeight="1">
      <c r="A990" s="39"/>
      <c r="B990" s="40"/>
      <c r="C990" s="281" t="s">
        <v>1468</v>
      </c>
      <c r="D990" s="281" t="s">
        <v>227</v>
      </c>
      <c r="E990" s="282" t="s">
        <v>1469</v>
      </c>
      <c r="F990" s="283" t="s">
        <v>1470</v>
      </c>
      <c r="G990" s="284" t="s">
        <v>166</v>
      </c>
      <c r="H990" s="285">
        <v>3.1349999999999998</v>
      </c>
      <c r="I990" s="286"/>
      <c r="J990" s="287">
        <f>ROUND(I990*H990,2)</f>
        <v>0</v>
      </c>
      <c r="K990" s="288"/>
      <c r="L990" s="289"/>
      <c r="M990" s="290" t="s">
        <v>1</v>
      </c>
      <c r="N990" s="291" t="s">
        <v>43</v>
      </c>
      <c r="O990" s="93"/>
      <c r="P990" s="239">
        <f>O990*H990</f>
        <v>0</v>
      </c>
      <c r="Q990" s="239">
        <v>0.00025999999999999998</v>
      </c>
      <c r="R990" s="239">
        <f>Q990*H990</f>
        <v>0.00081509999999999992</v>
      </c>
      <c r="S990" s="239">
        <v>0</v>
      </c>
      <c r="T990" s="240">
        <f>S990*H990</f>
        <v>0</v>
      </c>
      <c r="U990" s="39"/>
      <c r="V990" s="39"/>
      <c r="W990" s="39"/>
      <c r="X990" s="39"/>
      <c r="Y990" s="39"/>
      <c r="Z990" s="39"/>
      <c r="AA990" s="39"/>
      <c r="AB990" s="39"/>
      <c r="AC990" s="39"/>
      <c r="AD990" s="39"/>
      <c r="AE990" s="39"/>
      <c r="AR990" s="241" t="s">
        <v>328</v>
      </c>
      <c r="AT990" s="241" t="s">
        <v>227</v>
      </c>
      <c r="AU990" s="241" t="s">
        <v>85</v>
      </c>
      <c r="AY990" s="18" t="s">
        <v>161</v>
      </c>
      <c r="BE990" s="242">
        <f>IF(N990="základní",J990,0)</f>
        <v>0</v>
      </c>
      <c r="BF990" s="242">
        <f>IF(N990="snížená",J990,0)</f>
        <v>0</v>
      </c>
      <c r="BG990" s="242">
        <f>IF(N990="zákl. přenesená",J990,0)</f>
        <v>0</v>
      </c>
      <c r="BH990" s="242">
        <f>IF(N990="sníž. přenesená",J990,0)</f>
        <v>0</v>
      </c>
      <c r="BI990" s="242">
        <f>IF(N990="nulová",J990,0)</f>
        <v>0</v>
      </c>
      <c r="BJ990" s="18" t="s">
        <v>167</v>
      </c>
      <c r="BK990" s="242">
        <f>ROUND(I990*H990,2)</f>
        <v>0</v>
      </c>
      <c r="BL990" s="18" t="s">
        <v>248</v>
      </c>
      <c r="BM990" s="241" t="s">
        <v>1471</v>
      </c>
    </row>
    <row r="991" s="2" customFormat="1">
      <c r="A991" s="39"/>
      <c r="B991" s="40"/>
      <c r="C991" s="41"/>
      <c r="D991" s="243" t="s">
        <v>169</v>
      </c>
      <c r="E991" s="41"/>
      <c r="F991" s="244" t="s">
        <v>1470</v>
      </c>
      <c r="G991" s="41"/>
      <c r="H991" s="41"/>
      <c r="I991" s="245"/>
      <c r="J991" s="41"/>
      <c r="K991" s="41"/>
      <c r="L991" s="45"/>
      <c r="M991" s="246"/>
      <c r="N991" s="247"/>
      <c r="O991" s="93"/>
      <c r="P991" s="93"/>
      <c r="Q991" s="93"/>
      <c r="R991" s="93"/>
      <c r="S991" s="93"/>
      <c r="T991" s="94"/>
      <c r="U991" s="39"/>
      <c r="V991" s="39"/>
      <c r="W991" s="39"/>
      <c r="X991" s="39"/>
      <c r="Y991" s="39"/>
      <c r="Z991" s="39"/>
      <c r="AA991" s="39"/>
      <c r="AB991" s="39"/>
      <c r="AC991" s="39"/>
      <c r="AD991" s="39"/>
      <c r="AE991" s="39"/>
      <c r="AT991" s="18" t="s">
        <v>169</v>
      </c>
      <c r="AU991" s="18" t="s">
        <v>85</v>
      </c>
    </row>
    <row r="992" s="13" customFormat="1">
      <c r="A992" s="13"/>
      <c r="B992" s="248"/>
      <c r="C992" s="249"/>
      <c r="D992" s="243" t="s">
        <v>178</v>
      </c>
      <c r="E992" s="250" t="s">
        <v>1</v>
      </c>
      <c r="F992" s="251" t="s">
        <v>1472</v>
      </c>
      <c r="G992" s="249"/>
      <c r="H992" s="252">
        <v>3.1349999999999998</v>
      </c>
      <c r="I992" s="253"/>
      <c r="J992" s="249"/>
      <c r="K992" s="249"/>
      <c r="L992" s="254"/>
      <c r="M992" s="255"/>
      <c r="N992" s="256"/>
      <c r="O992" s="256"/>
      <c r="P992" s="256"/>
      <c r="Q992" s="256"/>
      <c r="R992" s="256"/>
      <c r="S992" s="256"/>
      <c r="T992" s="257"/>
      <c r="U992" s="13"/>
      <c r="V992" s="13"/>
      <c r="W992" s="13"/>
      <c r="X992" s="13"/>
      <c r="Y992" s="13"/>
      <c r="Z992" s="13"/>
      <c r="AA992" s="13"/>
      <c r="AB992" s="13"/>
      <c r="AC992" s="13"/>
      <c r="AD992" s="13"/>
      <c r="AE992" s="13"/>
      <c r="AT992" s="258" t="s">
        <v>178</v>
      </c>
      <c r="AU992" s="258" t="s">
        <v>85</v>
      </c>
      <c r="AV992" s="13" t="s">
        <v>85</v>
      </c>
      <c r="AW992" s="13" t="s">
        <v>32</v>
      </c>
      <c r="AX992" s="13" t="s">
        <v>83</v>
      </c>
      <c r="AY992" s="258" t="s">
        <v>161</v>
      </c>
    </row>
    <row r="993" s="2" customFormat="1" ht="24.15" customHeight="1">
      <c r="A993" s="39"/>
      <c r="B993" s="40"/>
      <c r="C993" s="229" t="s">
        <v>1473</v>
      </c>
      <c r="D993" s="229" t="s">
        <v>163</v>
      </c>
      <c r="E993" s="230" t="s">
        <v>1474</v>
      </c>
      <c r="F993" s="231" t="s">
        <v>1475</v>
      </c>
      <c r="G993" s="232" t="s">
        <v>166</v>
      </c>
      <c r="H993" s="233">
        <v>29.98</v>
      </c>
      <c r="I993" s="234"/>
      <c r="J993" s="235">
        <f>ROUND(I993*H993,2)</f>
        <v>0</v>
      </c>
      <c r="K993" s="236"/>
      <c r="L993" s="45"/>
      <c r="M993" s="237" t="s">
        <v>1</v>
      </c>
      <c r="N993" s="238" t="s">
        <v>43</v>
      </c>
      <c r="O993" s="93"/>
      <c r="P993" s="239">
        <f>O993*H993</f>
        <v>0</v>
      </c>
      <c r="Q993" s="239">
        <v>0</v>
      </c>
      <c r="R993" s="239">
        <f>Q993*H993</f>
        <v>0</v>
      </c>
      <c r="S993" s="239">
        <v>0.01174</v>
      </c>
      <c r="T993" s="240">
        <f>S993*H993</f>
        <v>0.35196520000000003</v>
      </c>
      <c r="U993" s="39"/>
      <c r="V993" s="39"/>
      <c r="W993" s="39"/>
      <c r="X993" s="39"/>
      <c r="Y993" s="39"/>
      <c r="Z993" s="39"/>
      <c r="AA993" s="39"/>
      <c r="AB993" s="39"/>
      <c r="AC993" s="39"/>
      <c r="AD993" s="39"/>
      <c r="AE993" s="39"/>
      <c r="AR993" s="241" t="s">
        <v>248</v>
      </c>
      <c r="AT993" s="241" t="s">
        <v>163</v>
      </c>
      <c r="AU993" s="241" t="s">
        <v>85</v>
      </c>
      <c r="AY993" s="18" t="s">
        <v>161</v>
      </c>
      <c r="BE993" s="242">
        <f>IF(N993="základní",J993,0)</f>
        <v>0</v>
      </c>
      <c r="BF993" s="242">
        <f>IF(N993="snížená",J993,0)</f>
        <v>0</v>
      </c>
      <c r="BG993" s="242">
        <f>IF(N993="zákl. přenesená",J993,0)</f>
        <v>0</v>
      </c>
      <c r="BH993" s="242">
        <f>IF(N993="sníž. přenesená",J993,0)</f>
        <v>0</v>
      </c>
      <c r="BI993" s="242">
        <f>IF(N993="nulová",J993,0)</f>
        <v>0</v>
      </c>
      <c r="BJ993" s="18" t="s">
        <v>167</v>
      </c>
      <c r="BK993" s="242">
        <f>ROUND(I993*H993,2)</f>
        <v>0</v>
      </c>
      <c r="BL993" s="18" t="s">
        <v>248</v>
      </c>
      <c r="BM993" s="241" t="s">
        <v>1476</v>
      </c>
    </row>
    <row r="994" s="2" customFormat="1">
      <c r="A994" s="39"/>
      <c r="B994" s="40"/>
      <c r="C994" s="41"/>
      <c r="D994" s="243" t="s">
        <v>169</v>
      </c>
      <c r="E994" s="41"/>
      <c r="F994" s="244" t="s">
        <v>1475</v>
      </c>
      <c r="G994" s="41"/>
      <c r="H994" s="41"/>
      <c r="I994" s="245"/>
      <c r="J994" s="41"/>
      <c r="K994" s="41"/>
      <c r="L994" s="45"/>
      <c r="M994" s="246"/>
      <c r="N994" s="247"/>
      <c r="O994" s="93"/>
      <c r="P994" s="93"/>
      <c r="Q994" s="93"/>
      <c r="R994" s="93"/>
      <c r="S994" s="93"/>
      <c r="T994" s="94"/>
      <c r="U994" s="39"/>
      <c r="V994" s="39"/>
      <c r="W994" s="39"/>
      <c r="X994" s="39"/>
      <c r="Y994" s="39"/>
      <c r="Z994" s="39"/>
      <c r="AA994" s="39"/>
      <c r="AB994" s="39"/>
      <c r="AC994" s="39"/>
      <c r="AD994" s="39"/>
      <c r="AE994" s="39"/>
      <c r="AT994" s="18" t="s">
        <v>169</v>
      </c>
      <c r="AU994" s="18" t="s">
        <v>85</v>
      </c>
    </row>
    <row r="995" s="13" customFormat="1">
      <c r="A995" s="13"/>
      <c r="B995" s="248"/>
      <c r="C995" s="249"/>
      <c r="D995" s="243" t="s">
        <v>178</v>
      </c>
      <c r="E995" s="250" t="s">
        <v>1</v>
      </c>
      <c r="F995" s="251" t="s">
        <v>1477</v>
      </c>
      <c r="G995" s="249"/>
      <c r="H995" s="252">
        <v>12.1</v>
      </c>
      <c r="I995" s="253"/>
      <c r="J995" s="249"/>
      <c r="K995" s="249"/>
      <c r="L995" s="254"/>
      <c r="M995" s="255"/>
      <c r="N995" s="256"/>
      <c r="O995" s="256"/>
      <c r="P995" s="256"/>
      <c r="Q995" s="256"/>
      <c r="R995" s="256"/>
      <c r="S995" s="256"/>
      <c r="T995" s="257"/>
      <c r="U995" s="13"/>
      <c r="V995" s="13"/>
      <c r="W995" s="13"/>
      <c r="X995" s="13"/>
      <c r="Y995" s="13"/>
      <c r="Z995" s="13"/>
      <c r="AA995" s="13"/>
      <c r="AB995" s="13"/>
      <c r="AC995" s="13"/>
      <c r="AD995" s="13"/>
      <c r="AE995" s="13"/>
      <c r="AT995" s="258" t="s">
        <v>178</v>
      </c>
      <c r="AU995" s="258" t="s">
        <v>85</v>
      </c>
      <c r="AV995" s="13" t="s">
        <v>85</v>
      </c>
      <c r="AW995" s="13" t="s">
        <v>32</v>
      </c>
      <c r="AX995" s="13" t="s">
        <v>76</v>
      </c>
      <c r="AY995" s="258" t="s">
        <v>161</v>
      </c>
    </row>
    <row r="996" s="13" customFormat="1">
      <c r="A996" s="13"/>
      <c r="B996" s="248"/>
      <c r="C996" s="249"/>
      <c r="D996" s="243" t="s">
        <v>178</v>
      </c>
      <c r="E996" s="250" t="s">
        <v>1</v>
      </c>
      <c r="F996" s="251" t="s">
        <v>1478</v>
      </c>
      <c r="G996" s="249"/>
      <c r="H996" s="252">
        <v>5.2400000000000002</v>
      </c>
      <c r="I996" s="253"/>
      <c r="J996" s="249"/>
      <c r="K996" s="249"/>
      <c r="L996" s="254"/>
      <c r="M996" s="255"/>
      <c r="N996" s="256"/>
      <c r="O996" s="256"/>
      <c r="P996" s="256"/>
      <c r="Q996" s="256"/>
      <c r="R996" s="256"/>
      <c r="S996" s="256"/>
      <c r="T996" s="257"/>
      <c r="U996" s="13"/>
      <c r="V996" s="13"/>
      <c r="W996" s="13"/>
      <c r="X996" s="13"/>
      <c r="Y996" s="13"/>
      <c r="Z996" s="13"/>
      <c r="AA996" s="13"/>
      <c r="AB996" s="13"/>
      <c r="AC996" s="13"/>
      <c r="AD996" s="13"/>
      <c r="AE996" s="13"/>
      <c r="AT996" s="258" t="s">
        <v>178</v>
      </c>
      <c r="AU996" s="258" t="s">
        <v>85</v>
      </c>
      <c r="AV996" s="13" t="s">
        <v>85</v>
      </c>
      <c r="AW996" s="13" t="s">
        <v>32</v>
      </c>
      <c r="AX996" s="13" t="s">
        <v>76</v>
      </c>
      <c r="AY996" s="258" t="s">
        <v>161</v>
      </c>
    </row>
    <row r="997" s="13" customFormat="1">
      <c r="A997" s="13"/>
      <c r="B997" s="248"/>
      <c r="C997" s="249"/>
      <c r="D997" s="243" t="s">
        <v>178</v>
      </c>
      <c r="E997" s="250" t="s">
        <v>1</v>
      </c>
      <c r="F997" s="251" t="s">
        <v>1479</v>
      </c>
      <c r="G997" s="249"/>
      <c r="H997" s="252">
        <v>12.640000000000001</v>
      </c>
      <c r="I997" s="253"/>
      <c r="J997" s="249"/>
      <c r="K997" s="249"/>
      <c r="L997" s="254"/>
      <c r="M997" s="255"/>
      <c r="N997" s="256"/>
      <c r="O997" s="256"/>
      <c r="P997" s="256"/>
      <c r="Q997" s="256"/>
      <c r="R997" s="256"/>
      <c r="S997" s="256"/>
      <c r="T997" s="257"/>
      <c r="U997" s="13"/>
      <c r="V997" s="13"/>
      <c r="W997" s="13"/>
      <c r="X997" s="13"/>
      <c r="Y997" s="13"/>
      <c r="Z997" s="13"/>
      <c r="AA997" s="13"/>
      <c r="AB997" s="13"/>
      <c r="AC997" s="13"/>
      <c r="AD997" s="13"/>
      <c r="AE997" s="13"/>
      <c r="AT997" s="258" t="s">
        <v>178</v>
      </c>
      <c r="AU997" s="258" t="s">
        <v>85</v>
      </c>
      <c r="AV997" s="13" t="s">
        <v>85</v>
      </c>
      <c r="AW997" s="13" t="s">
        <v>32</v>
      </c>
      <c r="AX997" s="13" t="s">
        <v>76</v>
      </c>
      <c r="AY997" s="258" t="s">
        <v>161</v>
      </c>
    </row>
    <row r="998" s="15" customFormat="1">
      <c r="A998" s="15"/>
      <c r="B998" s="270"/>
      <c r="C998" s="271"/>
      <c r="D998" s="243" t="s">
        <v>178</v>
      </c>
      <c r="E998" s="272" t="s">
        <v>1</v>
      </c>
      <c r="F998" s="273" t="s">
        <v>183</v>
      </c>
      <c r="G998" s="271"/>
      <c r="H998" s="274">
        <v>29.98</v>
      </c>
      <c r="I998" s="275"/>
      <c r="J998" s="271"/>
      <c r="K998" s="271"/>
      <c r="L998" s="276"/>
      <c r="M998" s="277"/>
      <c r="N998" s="278"/>
      <c r="O998" s="278"/>
      <c r="P998" s="278"/>
      <c r="Q998" s="278"/>
      <c r="R998" s="278"/>
      <c r="S998" s="278"/>
      <c r="T998" s="279"/>
      <c r="U998" s="15"/>
      <c r="V998" s="15"/>
      <c r="W998" s="15"/>
      <c r="X998" s="15"/>
      <c r="Y998" s="15"/>
      <c r="Z998" s="15"/>
      <c r="AA998" s="15"/>
      <c r="AB998" s="15"/>
      <c r="AC998" s="15"/>
      <c r="AD998" s="15"/>
      <c r="AE998" s="15"/>
      <c r="AT998" s="280" t="s">
        <v>178</v>
      </c>
      <c r="AU998" s="280" t="s">
        <v>85</v>
      </c>
      <c r="AV998" s="15" t="s">
        <v>167</v>
      </c>
      <c r="AW998" s="15" t="s">
        <v>32</v>
      </c>
      <c r="AX998" s="15" t="s">
        <v>83</v>
      </c>
      <c r="AY998" s="280" t="s">
        <v>161</v>
      </c>
    </row>
    <row r="999" s="2" customFormat="1" ht="24.15" customHeight="1">
      <c r="A999" s="39"/>
      <c r="B999" s="40"/>
      <c r="C999" s="229" t="s">
        <v>1480</v>
      </c>
      <c r="D999" s="229" t="s">
        <v>163</v>
      </c>
      <c r="E999" s="230" t="s">
        <v>1481</v>
      </c>
      <c r="F999" s="231" t="s">
        <v>1482</v>
      </c>
      <c r="G999" s="232" t="s">
        <v>166</v>
      </c>
      <c r="H999" s="233">
        <v>23.710000000000001</v>
      </c>
      <c r="I999" s="234"/>
      <c r="J999" s="235">
        <f>ROUND(I999*H999,2)</f>
        <v>0</v>
      </c>
      <c r="K999" s="236"/>
      <c r="L999" s="45"/>
      <c r="M999" s="237" t="s">
        <v>1</v>
      </c>
      <c r="N999" s="238" t="s">
        <v>43</v>
      </c>
      <c r="O999" s="93"/>
      <c r="P999" s="239">
        <f>O999*H999</f>
        <v>0</v>
      </c>
      <c r="Q999" s="239">
        <v>0.00058</v>
      </c>
      <c r="R999" s="239">
        <f>Q999*H999</f>
        <v>0.0137518</v>
      </c>
      <c r="S999" s="239">
        <v>0</v>
      </c>
      <c r="T999" s="240">
        <f>S999*H999</f>
        <v>0</v>
      </c>
      <c r="U999" s="39"/>
      <c r="V999" s="39"/>
      <c r="W999" s="39"/>
      <c r="X999" s="39"/>
      <c r="Y999" s="39"/>
      <c r="Z999" s="39"/>
      <c r="AA999" s="39"/>
      <c r="AB999" s="39"/>
      <c r="AC999" s="39"/>
      <c r="AD999" s="39"/>
      <c r="AE999" s="39"/>
      <c r="AR999" s="241" t="s">
        <v>248</v>
      </c>
      <c r="AT999" s="241" t="s">
        <v>163</v>
      </c>
      <c r="AU999" s="241" t="s">
        <v>85</v>
      </c>
      <c r="AY999" s="18" t="s">
        <v>161</v>
      </c>
      <c r="BE999" s="242">
        <f>IF(N999="základní",J999,0)</f>
        <v>0</v>
      </c>
      <c r="BF999" s="242">
        <f>IF(N999="snížená",J999,0)</f>
        <v>0</v>
      </c>
      <c r="BG999" s="242">
        <f>IF(N999="zákl. přenesená",J999,0)</f>
        <v>0</v>
      </c>
      <c r="BH999" s="242">
        <f>IF(N999="sníž. přenesená",J999,0)</f>
        <v>0</v>
      </c>
      <c r="BI999" s="242">
        <f>IF(N999="nulová",J999,0)</f>
        <v>0</v>
      </c>
      <c r="BJ999" s="18" t="s">
        <v>167</v>
      </c>
      <c r="BK999" s="242">
        <f>ROUND(I999*H999,2)</f>
        <v>0</v>
      </c>
      <c r="BL999" s="18" t="s">
        <v>248</v>
      </c>
      <c r="BM999" s="241" t="s">
        <v>1483</v>
      </c>
    </row>
    <row r="1000" s="2" customFormat="1">
      <c r="A1000" s="39"/>
      <c r="B1000" s="40"/>
      <c r="C1000" s="41"/>
      <c r="D1000" s="243" t="s">
        <v>169</v>
      </c>
      <c r="E1000" s="41"/>
      <c r="F1000" s="244" t="s">
        <v>1482</v>
      </c>
      <c r="G1000" s="41"/>
      <c r="H1000" s="41"/>
      <c r="I1000" s="245"/>
      <c r="J1000" s="41"/>
      <c r="K1000" s="41"/>
      <c r="L1000" s="45"/>
      <c r="M1000" s="246"/>
      <c r="N1000" s="247"/>
      <c r="O1000" s="93"/>
      <c r="P1000" s="93"/>
      <c r="Q1000" s="93"/>
      <c r="R1000" s="93"/>
      <c r="S1000" s="93"/>
      <c r="T1000" s="94"/>
      <c r="U1000" s="39"/>
      <c r="V1000" s="39"/>
      <c r="W1000" s="39"/>
      <c r="X1000" s="39"/>
      <c r="Y1000" s="39"/>
      <c r="Z1000" s="39"/>
      <c r="AA1000" s="39"/>
      <c r="AB1000" s="39"/>
      <c r="AC1000" s="39"/>
      <c r="AD1000" s="39"/>
      <c r="AE1000" s="39"/>
      <c r="AT1000" s="18" t="s">
        <v>169</v>
      </c>
      <c r="AU1000" s="18" t="s">
        <v>85</v>
      </c>
    </row>
    <row r="1001" s="13" customFormat="1">
      <c r="A1001" s="13"/>
      <c r="B1001" s="248"/>
      <c r="C1001" s="249"/>
      <c r="D1001" s="243" t="s">
        <v>178</v>
      </c>
      <c r="E1001" s="250" t="s">
        <v>1</v>
      </c>
      <c r="F1001" s="251" t="s">
        <v>1484</v>
      </c>
      <c r="G1001" s="249"/>
      <c r="H1001" s="252">
        <v>6.2000000000000002</v>
      </c>
      <c r="I1001" s="253"/>
      <c r="J1001" s="249"/>
      <c r="K1001" s="249"/>
      <c r="L1001" s="254"/>
      <c r="M1001" s="255"/>
      <c r="N1001" s="256"/>
      <c r="O1001" s="256"/>
      <c r="P1001" s="256"/>
      <c r="Q1001" s="256"/>
      <c r="R1001" s="256"/>
      <c r="S1001" s="256"/>
      <c r="T1001" s="257"/>
      <c r="U1001" s="13"/>
      <c r="V1001" s="13"/>
      <c r="W1001" s="13"/>
      <c r="X1001" s="13"/>
      <c r="Y1001" s="13"/>
      <c r="Z1001" s="13"/>
      <c r="AA1001" s="13"/>
      <c r="AB1001" s="13"/>
      <c r="AC1001" s="13"/>
      <c r="AD1001" s="13"/>
      <c r="AE1001" s="13"/>
      <c r="AT1001" s="258" t="s">
        <v>178</v>
      </c>
      <c r="AU1001" s="258" t="s">
        <v>85</v>
      </c>
      <c r="AV1001" s="13" t="s">
        <v>85</v>
      </c>
      <c r="AW1001" s="13" t="s">
        <v>32</v>
      </c>
      <c r="AX1001" s="13" t="s">
        <v>76</v>
      </c>
      <c r="AY1001" s="258" t="s">
        <v>161</v>
      </c>
    </row>
    <row r="1002" s="13" customFormat="1">
      <c r="A1002" s="13"/>
      <c r="B1002" s="248"/>
      <c r="C1002" s="249"/>
      <c r="D1002" s="243" t="s">
        <v>178</v>
      </c>
      <c r="E1002" s="250" t="s">
        <v>1</v>
      </c>
      <c r="F1002" s="251" t="s">
        <v>1485</v>
      </c>
      <c r="G1002" s="249"/>
      <c r="H1002" s="252">
        <v>4.0700000000000003</v>
      </c>
      <c r="I1002" s="253"/>
      <c r="J1002" s="249"/>
      <c r="K1002" s="249"/>
      <c r="L1002" s="254"/>
      <c r="M1002" s="255"/>
      <c r="N1002" s="256"/>
      <c r="O1002" s="256"/>
      <c r="P1002" s="256"/>
      <c r="Q1002" s="256"/>
      <c r="R1002" s="256"/>
      <c r="S1002" s="256"/>
      <c r="T1002" s="257"/>
      <c r="U1002" s="13"/>
      <c r="V1002" s="13"/>
      <c r="W1002" s="13"/>
      <c r="X1002" s="13"/>
      <c r="Y1002" s="13"/>
      <c r="Z1002" s="13"/>
      <c r="AA1002" s="13"/>
      <c r="AB1002" s="13"/>
      <c r="AC1002" s="13"/>
      <c r="AD1002" s="13"/>
      <c r="AE1002" s="13"/>
      <c r="AT1002" s="258" t="s">
        <v>178</v>
      </c>
      <c r="AU1002" s="258" t="s">
        <v>85</v>
      </c>
      <c r="AV1002" s="13" t="s">
        <v>85</v>
      </c>
      <c r="AW1002" s="13" t="s">
        <v>32</v>
      </c>
      <c r="AX1002" s="13" t="s">
        <v>76</v>
      </c>
      <c r="AY1002" s="258" t="s">
        <v>161</v>
      </c>
    </row>
    <row r="1003" s="13" customFormat="1">
      <c r="A1003" s="13"/>
      <c r="B1003" s="248"/>
      <c r="C1003" s="249"/>
      <c r="D1003" s="243" t="s">
        <v>178</v>
      </c>
      <c r="E1003" s="250" t="s">
        <v>1</v>
      </c>
      <c r="F1003" s="251" t="s">
        <v>1486</v>
      </c>
      <c r="G1003" s="249"/>
      <c r="H1003" s="252">
        <v>13.44</v>
      </c>
      <c r="I1003" s="253"/>
      <c r="J1003" s="249"/>
      <c r="K1003" s="249"/>
      <c r="L1003" s="254"/>
      <c r="M1003" s="255"/>
      <c r="N1003" s="256"/>
      <c r="O1003" s="256"/>
      <c r="P1003" s="256"/>
      <c r="Q1003" s="256"/>
      <c r="R1003" s="256"/>
      <c r="S1003" s="256"/>
      <c r="T1003" s="257"/>
      <c r="U1003" s="13"/>
      <c r="V1003" s="13"/>
      <c r="W1003" s="13"/>
      <c r="X1003" s="13"/>
      <c r="Y1003" s="13"/>
      <c r="Z1003" s="13"/>
      <c r="AA1003" s="13"/>
      <c r="AB1003" s="13"/>
      <c r="AC1003" s="13"/>
      <c r="AD1003" s="13"/>
      <c r="AE1003" s="13"/>
      <c r="AT1003" s="258" t="s">
        <v>178</v>
      </c>
      <c r="AU1003" s="258" t="s">
        <v>85</v>
      </c>
      <c r="AV1003" s="13" t="s">
        <v>85</v>
      </c>
      <c r="AW1003" s="13" t="s">
        <v>32</v>
      </c>
      <c r="AX1003" s="13" t="s">
        <v>76</v>
      </c>
      <c r="AY1003" s="258" t="s">
        <v>161</v>
      </c>
    </row>
    <row r="1004" s="15" customFormat="1">
      <c r="A1004" s="15"/>
      <c r="B1004" s="270"/>
      <c r="C1004" s="271"/>
      <c r="D1004" s="243" t="s">
        <v>178</v>
      </c>
      <c r="E1004" s="272" t="s">
        <v>1</v>
      </c>
      <c r="F1004" s="273" t="s">
        <v>183</v>
      </c>
      <c r="G1004" s="271"/>
      <c r="H1004" s="274">
        <v>23.710000000000001</v>
      </c>
      <c r="I1004" s="275"/>
      <c r="J1004" s="271"/>
      <c r="K1004" s="271"/>
      <c r="L1004" s="276"/>
      <c r="M1004" s="277"/>
      <c r="N1004" s="278"/>
      <c r="O1004" s="278"/>
      <c r="P1004" s="278"/>
      <c r="Q1004" s="278"/>
      <c r="R1004" s="278"/>
      <c r="S1004" s="278"/>
      <c r="T1004" s="279"/>
      <c r="U1004" s="15"/>
      <c r="V1004" s="15"/>
      <c r="W1004" s="15"/>
      <c r="X1004" s="15"/>
      <c r="Y1004" s="15"/>
      <c r="Z1004" s="15"/>
      <c r="AA1004" s="15"/>
      <c r="AB1004" s="15"/>
      <c r="AC1004" s="15"/>
      <c r="AD1004" s="15"/>
      <c r="AE1004" s="15"/>
      <c r="AT1004" s="280" t="s">
        <v>178</v>
      </c>
      <c r="AU1004" s="280" t="s">
        <v>85</v>
      </c>
      <c r="AV1004" s="15" t="s">
        <v>167</v>
      </c>
      <c r="AW1004" s="15" t="s">
        <v>32</v>
      </c>
      <c r="AX1004" s="15" t="s">
        <v>83</v>
      </c>
      <c r="AY1004" s="280" t="s">
        <v>161</v>
      </c>
    </row>
    <row r="1005" s="2" customFormat="1" ht="24.15" customHeight="1">
      <c r="A1005" s="39"/>
      <c r="B1005" s="40"/>
      <c r="C1005" s="281" t="s">
        <v>1487</v>
      </c>
      <c r="D1005" s="281" t="s">
        <v>227</v>
      </c>
      <c r="E1005" s="282" t="s">
        <v>1488</v>
      </c>
      <c r="F1005" s="283" t="s">
        <v>1489</v>
      </c>
      <c r="G1005" s="284" t="s">
        <v>266</v>
      </c>
      <c r="H1005" s="285">
        <v>79.429000000000002</v>
      </c>
      <c r="I1005" s="286"/>
      <c r="J1005" s="287">
        <f>ROUND(I1005*H1005,2)</f>
        <v>0</v>
      </c>
      <c r="K1005" s="288"/>
      <c r="L1005" s="289"/>
      <c r="M1005" s="290" t="s">
        <v>1</v>
      </c>
      <c r="N1005" s="291" t="s">
        <v>43</v>
      </c>
      <c r="O1005" s="93"/>
      <c r="P1005" s="239">
        <f>O1005*H1005</f>
        <v>0</v>
      </c>
      <c r="Q1005" s="239">
        <v>0.00046999999999999999</v>
      </c>
      <c r="R1005" s="239">
        <f>Q1005*H1005</f>
        <v>0.037331629999999998</v>
      </c>
      <c r="S1005" s="239">
        <v>0</v>
      </c>
      <c r="T1005" s="240">
        <f>S1005*H1005</f>
        <v>0</v>
      </c>
      <c r="U1005" s="39"/>
      <c r="V1005" s="39"/>
      <c r="W1005" s="39"/>
      <c r="X1005" s="39"/>
      <c r="Y1005" s="39"/>
      <c r="Z1005" s="39"/>
      <c r="AA1005" s="39"/>
      <c r="AB1005" s="39"/>
      <c r="AC1005" s="39"/>
      <c r="AD1005" s="39"/>
      <c r="AE1005" s="39"/>
      <c r="AR1005" s="241" t="s">
        <v>328</v>
      </c>
      <c r="AT1005" s="241" t="s">
        <v>227</v>
      </c>
      <c r="AU1005" s="241" t="s">
        <v>85</v>
      </c>
      <c r="AY1005" s="18" t="s">
        <v>161</v>
      </c>
      <c r="BE1005" s="242">
        <f>IF(N1005="základní",J1005,0)</f>
        <v>0</v>
      </c>
      <c r="BF1005" s="242">
        <f>IF(N1005="snížená",J1005,0)</f>
        <v>0</v>
      </c>
      <c r="BG1005" s="242">
        <f>IF(N1005="zákl. přenesená",J1005,0)</f>
        <v>0</v>
      </c>
      <c r="BH1005" s="242">
        <f>IF(N1005="sníž. přenesená",J1005,0)</f>
        <v>0</v>
      </c>
      <c r="BI1005" s="242">
        <f>IF(N1005="nulová",J1005,0)</f>
        <v>0</v>
      </c>
      <c r="BJ1005" s="18" t="s">
        <v>167</v>
      </c>
      <c r="BK1005" s="242">
        <f>ROUND(I1005*H1005,2)</f>
        <v>0</v>
      </c>
      <c r="BL1005" s="18" t="s">
        <v>248</v>
      </c>
      <c r="BM1005" s="241" t="s">
        <v>1490</v>
      </c>
    </row>
    <row r="1006" s="2" customFormat="1">
      <c r="A1006" s="39"/>
      <c r="B1006" s="40"/>
      <c r="C1006" s="41"/>
      <c r="D1006" s="243" t="s">
        <v>169</v>
      </c>
      <c r="E1006" s="41"/>
      <c r="F1006" s="244" t="s">
        <v>1489</v>
      </c>
      <c r="G1006" s="41"/>
      <c r="H1006" s="41"/>
      <c r="I1006" s="245"/>
      <c r="J1006" s="41"/>
      <c r="K1006" s="41"/>
      <c r="L1006" s="45"/>
      <c r="M1006" s="246"/>
      <c r="N1006" s="247"/>
      <c r="O1006" s="93"/>
      <c r="P1006" s="93"/>
      <c r="Q1006" s="93"/>
      <c r="R1006" s="93"/>
      <c r="S1006" s="93"/>
      <c r="T1006" s="94"/>
      <c r="U1006" s="39"/>
      <c r="V1006" s="39"/>
      <c r="W1006" s="39"/>
      <c r="X1006" s="39"/>
      <c r="Y1006" s="39"/>
      <c r="Z1006" s="39"/>
      <c r="AA1006" s="39"/>
      <c r="AB1006" s="39"/>
      <c r="AC1006" s="39"/>
      <c r="AD1006" s="39"/>
      <c r="AE1006" s="39"/>
      <c r="AT1006" s="18" t="s">
        <v>169</v>
      </c>
      <c r="AU1006" s="18" t="s">
        <v>85</v>
      </c>
    </row>
    <row r="1007" s="2" customFormat="1">
      <c r="A1007" s="39"/>
      <c r="B1007" s="40"/>
      <c r="C1007" s="41"/>
      <c r="D1007" s="243" t="s">
        <v>393</v>
      </c>
      <c r="E1007" s="41"/>
      <c r="F1007" s="292" t="s">
        <v>1491</v>
      </c>
      <c r="G1007" s="41"/>
      <c r="H1007" s="41"/>
      <c r="I1007" s="245"/>
      <c r="J1007" s="41"/>
      <c r="K1007" s="41"/>
      <c r="L1007" s="45"/>
      <c r="M1007" s="246"/>
      <c r="N1007" s="247"/>
      <c r="O1007" s="93"/>
      <c r="P1007" s="93"/>
      <c r="Q1007" s="93"/>
      <c r="R1007" s="93"/>
      <c r="S1007" s="93"/>
      <c r="T1007" s="94"/>
      <c r="U1007" s="39"/>
      <c r="V1007" s="39"/>
      <c r="W1007" s="39"/>
      <c r="X1007" s="39"/>
      <c r="Y1007" s="39"/>
      <c r="Z1007" s="39"/>
      <c r="AA1007" s="39"/>
      <c r="AB1007" s="39"/>
      <c r="AC1007" s="39"/>
      <c r="AD1007" s="39"/>
      <c r="AE1007" s="39"/>
      <c r="AT1007" s="18" t="s">
        <v>393</v>
      </c>
      <c r="AU1007" s="18" t="s">
        <v>85</v>
      </c>
    </row>
    <row r="1008" s="13" customFormat="1">
      <c r="A1008" s="13"/>
      <c r="B1008" s="248"/>
      <c r="C1008" s="249"/>
      <c r="D1008" s="243" t="s">
        <v>178</v>
      </c>
      <c r="E1008" s="250" t="s">
        <v>1</v>
      </c>
      <c r="F1008" s="251" t="s">
        <v>1492</v>
      </c>
      <c r="G1008" s="249"/>
      <c r="H1008" s="252">
        <v>79.429000000000002</v>
      </c>
      <c r="I1008" s="253"/>
      <c r="J1008" s="249"/>
      <c r="K1008" s="249"/>
      <c r="L1008" s="254"/>
      <c r="M1008" s="255"/>
      <c r="N1008" s="256"/>
      <c r="O1008" s="256"/>
      <c r="P1008" s="256"/>
      <c r="Q1008" s="256"/>
      <c r="R1008" s="256"/>
      <c r="S1008" s="256"/>
      <c r="T1008" s="257"/>
      <c r="U1008" s="13"/>
      <c r="V1008" s="13"/>
      <c r="W1008" s="13"/>
      <c r="X1008" s="13"/>
      <c r="Y1008" s="13"/>
      <c r="Z1008" s="13"/>
      <c r="AA1008" s="13"/>
      <c r="AB1008" s="13"/>
      <c r="AC1008" s="13"/>
      <c r="AD1008" s="13"/>
      <c r="AE1008" s="13"/>
      <c r="AT1008" s="258" t="s">
        <v>178</v>
      </c>
      <c r="AU1008" s="258" t="s">
        <v>85</v>
      </c>
      <c r="AV1008" s="13" t="s">
        <v>85</v>
      </c>
      <c r="AW1008" s="13" t="s">
        <v>32</v>
      </c>
      <c r="AX1008" s="13" t="s">
        <v>83</v>
      </c>
      <c r="AY1008" s="258" t="s">
        <v>161</v>
      </c>
    </row>
    <row r="1009" s="2" customFormat="1" ht="24.15" customHeight="1">
      <c r="A1009" s="39"/>
      <c r="B1009" s="40"/>
      <c r="C1009" s="229" t="s">
        <v>1493</v>
      </c>
      <c r="D1009" s="229" t="s">
        <v>163</v>
      </c>
      <c r="E1009" s="230" t="s">
        <v>1494</v>
      </c>
      <c r="F1009" s="231" t="s">
        <v>1495</v>
      </c>
      <c r="G1009" s="232" t="s">
        <v>260</v>
      </c>
      <c r="H1009" s="233">
        <v>38.991</v>
      </c>
      <c r="I1009" s="234"/>
      <c r="J1009" s="235">
        <f>ROUND(I1009*H1009,2)</f>
        <v>0</v>
      </c>
      <c r="K1009" s="236"/>
      <c r="L1009" s="45"/>
      <c r="M1009" s="237" t="s">
        <v>1</v>
      </c>
      <c r="N1009" s="238" t="s">
        <v>43</v>
      </c>
      <c r="O1009" s="93"/>
      <c r="P1009" s="239">
        <f>O1009*H1009</f>
        <v>0</v>
      </c>
      <c r="Q1009" s="239">
        <v>0</v>
      </c>
      <c r="R1009" s="239">
        <f>Q1009*H1009</f>
        <v>0</v>
      </c>
      <c r="S1009" s="239">
        <v>0.083169999999999994</v>
      </c>
      <c r="T1009" s="240">
        <f>S1009*H1009</f>
        <v>3.2428814699999999</v>
      </c>
      <c r="U1009" s="39"/>
      <c r="V1009" s="39"/>
      <c r="W1009" s="39"/>
      <c r="X1009" s="39"/>
      <c r="Y1009" s="39"/>
      <c r="Z1009" s="39"/>
      <c r="AA1009" s="39"/>
      <c r="AB1009" s="39"/>
      <c r="AC1009" s="39"/>
      <c r="AD1009" s="39"/>
      <c r="AE1009" s="39"/>
      <c r="AR1009" s="241" t="s">
        <v>248</v>
      </c>
      <c r="AT1009" s="241" t="s">
        <v>163</v>
      </c>
      <c r="AU1009" s="241" t="s">
        <v>85</v>
      </c>
      <c r="AY1009" s="18" t="s">
        <v>161</v>
      </c>
      <c r="BE1009" s="242">
        <f>IF(N1009="základní",J1009,0)</f>
        <v>0</v>
      </c>
      <c r="BF1009" s="242">
        <f>IF(N1009="snížená",J1009,0)</f>
        <v>0</v>
      </c>
      <c r="BG1009" s="242">
        <f>IF(N1009="zákl. přenesená",J1009,0)</f>
        <v>0</v>
      </c>
      <c r="BH1009" s="242">
        <f>IF(N1009="sníž. přenesená",J1009,0)</f>
        <v>0</v>
      </c>
      <c r="BI1009" s="242">
        <f>IF(N1009="nulová",J1009,0)</f>
        <v>0</v>
      </c>
      <c r="BJ1009" s="18" t="s">
        <v>167</v>
      </c>
      <c r="BK1009" s="242">
        <f>ROUND(I1009*H1009,2)</f>
        <v>0</v>
      </c>
      <c r="BL1009" s="18" t="s">
        <v>248</v>
      </c>
      <c r="BM1009" s="241" t="s">
        <v>1496</v>
      </c>
    </row>
    <row r="1010" s="2" customFormat="1">
      <c r="A1010" s="39"/>
      <c r="B1010" s="40"/>
      <c r="C1010" s="41"/>
      <c r="D1010" s="243" t="s">
        <v>169</v>
      </c>
      <c r="E1010" s="41"/>
      <c r="F1010" s="244" t="s">
        <v>1495</v>
      </c>
      <c r="G1010" s="41"/>
      <c r="H1010" s="41"/>
      <c r="I1010" s="245"/>
      <c r="J1010" s="41"/>
      <c r="K1010" s="41"/>
      <c r="L1010" s="45"/>
      <c r="M1010" s="246"/>
      <c r="N1010" s="247"/>
      <c r="O1010" s="93"/>
      <c r="P1010" s="93"/>
      <c r="Q1010" s="93"/>
      <c r="R1010" s="93"/>
      <c r="S1010" s="93"/>
      <c r="T1010" s="94"/>
      <c r="U1010" s="39"/>
      <c r="V1010" s="39"/>
      <c r="W1010" s="39"/>
      <c r="X1010" s="39"/>
      <c r="Y1010" s="39"/>
      <c r="Z1010" s="39"/>
      <c r="AA1010" s="39"/>
      <c r="AB1010" s="39"/>
      <c r="AC1010" s="39"/>
      <c r="AD1010" s="39"/>
      <c r="AE1010" s="39"/>
      <c r="AT1010" s="18" t="s">
        <v>169</v>
      </c>
      <c r="AU1010" s="18" t="s">
        <v>85</v>
      </c>
    </row>
    <row r="1011" s="13" customFormat="1">
      <c r="A1011" s="13"/>
      <c r="B1011" s="248"/>
      <c r="C1011" s="249"/>
      <c r="D1011" s="243" t="s">
        <v>178</v>
      </c>
      <c r="E1011" s="250" t="s">
        <v>1</v>
      </c>
      <c r="F1011" s="251" t="s">
        <v>1497</v>
      </c>
      <c r="G1011" s="249"/>
      <c r="H1011" s="252">
        <v>6.0899999999999999</v>
      </c>
      <c r="I1011" s="253"/>
      <c r="J1011" s="249"/>
      <c r="K1011" s="249"/>
      <c r="L1011" s="254"/>
      <c r="M1011" s="255"/>
      <c r="N1011" s="256"/>
      <c r="O1011" s="256"/>
      <c r="P1011" s="256"/>
      <c r="Q1011" s="256"/>
      <c r="R1011" s="256"/>
      <c r="S1011" s="256"/>
      <c r="T1011" s="257"/>
      <c r="U1011" s="13"/>
      <c r="V1011" s="13"/>
      <c r="W1011" s="13"/>
      <c r="X1011" s="13"/>
      <c r="Y1011" s="13"/>
      <c r="Z1011" s="13"/>
      <c r="AA1011" s="13"/>
      <c r="AB1011" s="13"/>
      <c r="AC1011" s="13"/>
      <c r="AD1011" s="13"/>
      <c r="AE1011" s="13"/>
      <c r="AT1011" s="258" t="s">
        <v>178</v>
      </c>
      <c r="AU1011" s="258" t="s">
        <v>85</v>
      </c>
      <c r="AV1011" s="13" t="s">
        <v>85</v>
      </c>
      <c r="AW1011" s="13" t="s">
        <v>32</v>
      </c>
      <c r="AX1011" s="13" t="s">
        <v>76</v>
      </c>
      <c r="AY1011" s="258" t="s">
        <v>161</v>
      </c>
    </row>
    <row r="1012" s="13" customFormat="1">
      <c r="A1012" s="13"/>
      <c r="B1012" s="248"/>
      <c r="C1012" s="249"/>
      <c r="D1012" s="243" t="s">
        <v>178</v>
      </c>
      <c r="E1012" s="250" t="s">
        <v>1</v>
      </c>
      <c r="F1012" s="251" t="s">
        <v>1498</v>
      </c>
      <c r="G1012" s="249"/>
      <c r="H1012" s="252">
        <v>6.1109999999999998</v>
      </c>
      <c r="I1012" s="253"/>
      <c r="J1012" s="249"/>
      <c r="K1012" s="249"/>
      <c r="L1012" s="254"/>
      <c r="M1012" s="255"/>
      <c r="N1012" s="256"/>
      <c r="O1012" s="256"/>
      <c r="P1012" s="256"/>
      <c r="Q1012" s="256"/>
      <c r="R1012" s="256"/>
      <c r="S1012" s="256"/>
      <c r="T1012" s="257"/>
      <c r="U1012" s="13"/>
      <c r="V1012" s="13"/>
      <c r="W1012" s="13"/>
      <c r="X1012" s="13"/>
      <c r="Y1012" s="13"/>
      <c r="Z1012" s="13"/>
      <c r="AA1012" s="13"/>
      <c r="AB1012" s="13"/>
      <c r="AC1012" s="13"/>
      <c r="AD1012" s="13"/>
      <c r="AE1012" s="13"/>
      <c r="AT1012" s="258" t="s">
        <v>178</v>
      </c>
      <c r="AU1012" s="258" t="s">
        <v>85</v>
      </c>
      <c r="AV1012" s="13" t="s">
        <v>85</v>
      </c>
      <c r="AW1012" s="13" t="s">
        <v>32</v>
      </c>
      <c r="AX1012" s="13" t="s">
        <v>76</v>
      </c>
      <c r="AY1012" s="258" t="s">
        <v>161</v>
      </c>
    </row>
    <row r="1013" s="13" customFormat="1">
      <c r="A1013" s="13"/>
      <c r="B1013" s="248"/>
      <c r="C1013" s="249"/>
      <c r="D1013" s="243" t="s">
        <v>178</v>
      </c>
      <c r="E1013" s="250" t="s">
        <v>1</v>
      </c>
      <c r="F1013" s="251" t="s">
        <v>1499</v>
      </c>
      <c r="G1013" s="249"/>
      <c r="H1013" s="252">
        <v>4.2380000000000004</v>
      </c>
      <c r="I1013" s="253"/>
      <c r="J1013" s="249"/>
      <c r="K1013" s="249"/>
      <c r="L1013" s="254"/>
      <c r="M1013" s="255"/>
      <c r="N1013" s="256"/>
      <c r="O1013" s="256"/>
      <c r="P1013" s="256"/>
      <c r="Q1013" s="256"/>
      <c r="R1013" s="256"/>
      <c r="S1013" s="256"/>
      <c r="T1013" s="257"/>
      <c r="U1013" s="13"/>
      <c r="V1013" s="13"/>
      <c r="W1013" s="13"/>
      <c r="X1013" s="13"/>
      <c r="Y1013" s="13"/>
      <c r="Z1013" s="13"/>
      <c r="AA1013" s="13"/>
      <c r="AB1013" s="13"/>
      <c r="AC1013" s="13"/>
      <c r="AD1013" s="13"/>
      <c r="AE1013" s="13"/>
      <c r="AT1013" s="258" t="s">
        <v>178</v>
      </c>
      <c r="AU1013" s="258" t="s">
        <v>85</v>
      </c>
      <c r="AV1013" s="13" t="s">
        <v>85</v>
      </c>
      <c r="AW1013" s="13" t="s">
        <v>32</v>
      </c>
      <c r="AX1013" s="13" t="s">
        <v>76</v>
      </c>
      <c r="AY1013" s="258" t="s">
        <v>161</v>
      </c>
    </row>
    <row r="1014" s="13" customFormat="1">
      <c r="A1014" s="13"/>
      <c r="B1014" s="248"/>
      <c r="C1014" s="249"/>
      <c r="D1014" s="243" t="s">
        <v>178</v>
      </c>
      <c r="E1014" s="250" t="s">
        <v>1</v>
      </c>
      <c r="F1014" s="251" t="s">
        <v>1500</v>
      </c>
      <c r="G1014" s="249"/>
      <c r="H1014" s="252">
        <v>1.6020000000000001</v>
      </c>
      <c r="I1014" s="253"/>
      <c r="J1014" s="249"/>
      <c r="K1014" s="249"/>
      <c r="L1014" s="254"/>
      <c r="M1014" s="255"/>
      <c r="N1014" s="256"/>
      <c r="O1014" s="256"/>
      <c r="P1014" s="256"/>
      <c r="Q1014" s="256"/>
      <c r="R1014" s="256"/>
      <c r="S1014" s="256"/>
      <c r="T1014" s="257"/>
      <c r="U1014" s="13"/>
      <c r="V1014" s="13"/>
      <c r="W1014" s="13"/>
      <c r="X1014" s="13"/>
      <c r="Y1014" s="13"/>
      <c r="Z1014" s="13"/>
      <c r="AA1014" s="13"/>
      <c r="AB1014" s="13"/>
      <c r="AC1014" s="13"/>
      <c r="AD1014" s="13"/>
      <c r="AE1014" s="13"/>
      <c r="AT1014" s="258" t="s">
        <v>178</v>
      </c>
      <c r="AU1014" s="258" t="s">
        <v>85</v>
      </c>
      <c r="AV1014" s="13" t="s">
        <v>85</v>
      </c>
      <c r="AW1014" s="13" t="s">
        <v>32</v>
      </c>
      <c r="AX1014" s="13" t="s">
        <v>76</v>
      </c>
      <c r="AY1014" s="258" t="s">
        <v>161</v>
      </c>
    </row>
    <row r="1015" s="13" customFormat="1">
      <c r="A1015" s="13"/>
      <c r="B1015" s="248"/>
      <c r="C1015" s="249"/>
      <c r="D1015" s="243" t="s">
        <v>178</v>
      </c>
      <c r="E1015" s="250" t="s">
        <v>1</v>
      </c>
      <c r="F1015" s="251" t="s">
        <v>1501</v>
      </c>
      <c r="G1015" s="249"/>
      <c r="H1015" s="252">
        <v>20.949999999999999</v>
      </c>
      <c r="I1015" s="253"/>
      <c r="J1015" s="249"/>
      <c r="K1015" s="249"/>
      <c r="L1015" s="254"/>
      <c r="M1015" s="255"/>
      <c r="N1015" s="256"/>
      <c r="O1015" s="256"/>
      <c r="P1015" s="256"/>
      <c r="Q1015" s="256"/>
      <c r="R1015" s="256"/>
      <c r="S1015" s="256"/>
      <c r="T1015" s="257"/>
      <c r="U1015" s="13"/>
      <c r="V1015" s="13"/>
      <c r="W1015" s="13"/>
      <c r="X1015" s="13"/>
      <c r="Y1015" s="13"/>
      <c r="Z1015" s="13"/>
      <c r="AA1015" s="13"/>
      <c r="AB1015" s="13"/>
      <c r="AC1015" s="13"/>
      <c r="AD1015" s="13"/>
      <c r="AE1015" s="13"/>
      <c r="AT1015" s="258" t="s">
        <v>178</v>
      </c>
      <c r="AU1015" s="258" t="s">
        <v>85</v>
      </c>
      <c r="AV1015" s="13" t="s">
        <v>85</v>
      </c>
      <c r="AW1015" s="13" t="s">
        <v>32</v>
      </c>
      <c r="AX1015" s="13" t="s">
        <v>76</v>
      </c>
      <c r="AY1015" s="258" t="s">
        <v>161</v>
      </c>
    </row>
    <row r="1016" s="15" customFormat="1">
      <c r="A1016" s="15"/>
      <c r="B1016" s="270"/>
      <c r="C1016" s="271"/>
      <c r="D1016" s="243" t="s">
        <v>178</v>
      </c>
      <c r="E1016" s="272" t="s">
        <v>1</v>
      </c>
      <c r="F1016" s="273" t="s">
        <v>183</v>
      </c>
      <c r="G1016" s="271"/>
      <c r="H1016" s="274">
        <v>38.991</v>
      </c>
      <c r="I1016" s="275"/>
      <c r="J1016" s="271"/>
      <c r="K1016" s="271"/>
      <c r="L1016" s="276"/>
      <c r="M1016" s="277"/>
      <c r="N1016" s="278"/>
      <c r="O1016" s="278"/>
      <c r="P1016" s="278"/>
      <c r="Q1016" s="278"/>
      <c r="R1016" s="278"/>
      <c r="S1016" s="278"/>
      <c r="T1016" s="279"/>
      <c r="U1016" s="15"/>
      <c r="V1016" s="15"/>
      <c r="W1016" s="15"/>
      <c r="X1016" s="15"/>
      <c r="Y1016" s="15"/>
      <c r="Z1016" s="15"/>
      <c r="AA1016" s="15"/>
      <c r="AB1016" s="15"/>
      <c r="AC1016" s="15"/>
      <c r="AD1016" s="15"/>
      <c r="AE1016" s="15"/>
      <c r="AT1016" s="280" t="s">
        <v>178</v>
      </c>
      <c r="AU1016" s="280" t="s">
        <v>85</v>
      </c>
      <c r="AV1016" s="15" t="s">
        <v>167</v>
      </c>
      <c r="AW1016" s="15" t="s">
        <v>32</v>
      </c>
      <c r="AX1016" s="15" t="s">
        <v>83</v>
      </c>
      <c r="AY1016" s="280" t="s">
        <v>161</v>
      </c>
    </row>
    <row r="1017" s="2" customFormat="1" ht="24.15" customHeight="1">
      <c r="A1017" s="39"/>
      <c r="B1017" s="40"/>
      <c r="C1017" s="229" t="s">
        <v>1502</v>
      </c>
      <c r="D1017" s="229" t="s">
        <v>163</v>
      </c>
      <c r="E1017" s="230" t="s">
        <v>1503</v>
      </c>
      <c r="F1017" s="231" t="s">
        <v>1504</v>
      </c>
      <c r="G1017" s="232" t="s">
        <v>260</v>
      </c>
      <c r="H1017" s="233">
        <v>39.706000000000003</v>
      </c>
      <c r="I1017" s="234"/>
      <c r="J1017" s="235">
        <f>ROUND(I1017*H1017,2)</f>
        <v>0</v>
      </c>
      <c r="K1017" s="236"/>
      <c r="L1017" s="45"/>
      <c r="M1017" s="237" t="s">
        <v>1</v>
      </c>
      <c r="N1017" s="238" t="s">
        <v>43</v>
      </c>
      <c r="O1017" s="93"/>
      <c r="P1017" s="239">
        <f>O1017*H1017</f>
        <v>0</v>
      </c>
      <c r="Q1017" s="239">
        <v>0.0063499999999999997</v>
      </c>
      <c r="R1017" s="239">
        <f>Q1017*H1017</f>
        <v>0.2521331</v>
      </c>
      <c r="S1017" s="239">
        <v>0</v>
      </c>
      <c r="T1017" s="240">
        <f>S1017*H1017</f>
        <v>0</v>
      </c>
      <c r="U1017" s="39"/>
      <c r="V1017" s="39"/>
      <c r="W1017" s="39"/>
      <c r="X1017" s="39"/>
      <c r="Y1017" s="39"/>
      <c r="Z1017" s="39"/>
      <c r="AA1017" s="39"/>
      <c r="AB1017" s="39"/>
      <c r="AC1017" s="39"/>
      <c r="AD1017" s="39"/>
      <c r="AE1017" s="39"/>
      <c r="AR1017" s="241" t="s">
        <v>248</v>
      </c>
      <c r="AT1017" s="241" t="s">
        <v>163</v>
      </c>
      <c r="AU1017" s="241" t="s">
        <v>85</v>
      </c>
      <c r="AY1017" s="18" t="s">
        <v>161</v>
      </c>
      <c r="BE1017" s="242">
        <f>IF(N1017="základní",J1017,0)</f>
        <v>0</v>
      </c>
      <c r="BF1017" s="242">
        <f>IF(N1017="snížená",J1017,0)</f>
        <v>0</v>
      </c>
      <c r="BG1017" s="242">
        <f>IF(N1017="zákl. přenesená",J1017,0)</f>
        <v>0</v>
      </c>
      <c r="BH1017" s="242">
        <f>IF(N1017="sníž. přenesená",J1017,0)</f>
        <v>0</v>
      </c>
      <c r="BI1017" s="242">
        <f>IF(N1017="nulová",J1017,0)</f>
        <v>0</v>
      </c>
      <c r="BJ1017" s="18" t="s">
        <v>167</v>
      </c>
      <c r="BK1017" s="242">
        <f>ROUND(I1017*H1017,2)</f>
        <v>0</v>
      </c>
      <c r="BL1017" s="18" t="s">
        <v>248</v>
      </c>
      <c r="BM1017" s="241" t="s">
        <v>1505</v>
      </c>
    </row>
    <row r="1018" s="2" customFormat="1">
      <c r="A1018" s="39"/>
      <c r="B1018" s="40"/>
      <c r="C1018" s="41"/>
      <c r="D1018" s="243" t="s">
        <v>169</v>
      </c>
      <c r="E1018" s="41"/>
      <c r="F1018" s="244" t="s">
        <v>1504</v>
      </c>
      <c r="G1018" s="41"/>
      <c r="H1018" s="41"/>
      <c r="I1018" s="245"/>
      <c r="J1018" s="41"/>
      <c r="K1018" s="41"/>
      <c r="L1018" s="45"/>
      <c r="M1018" s="246"/>
      <c r="N1018" s="247"/>
      <c r="O1018" s="93"/>
      <c r="P1018" s="93"/>
      <c r="Q1018" s="93"/>
      <c r="R1018" s="93"/>
      <c r="S1018" s="93"/>
      <c r="T1018" s="94"/>
      <c r="U1018" s="39"/>
      <c r="V1018" s="39"/>
      <c r="W1018" s="39"/>
      <c r="X1018" s="39"/>
      <c r="Y1018" s="39"/>
      <c r="Z1018" s="39"/>
      <c r="AA1018" s="39"/>
      <c r="AB1018" s="39"/>
      <c r="AC1018" s="39"/>
      <c r="AD1018" s="39"/>
      <c r="AE1018" s="39"/>
      <c r="AT1018" s="18" t="s">
        <v>169</v>
      </c>
      <c r="AU1018" s="18" t="s">
        <v>85</v>
      </c>
    </row>
    <row r="1019" s="13" customFormat="1">
      <c r="A1019" s="13"/>
      <c r="B1019" s="248"/>
      <c r="C1019" s="249"/>
      <c r="D1019" s="243" t="s">
        <v>178</v>
      </c>
      <c r="E1019" s="250" t="s">
        <v>1</v>
      </c>
      <c r="F1019" s="251" t="s">
        <v>1506</v>
      </c>
      <c r="G1019" s="249"/>
      <c r="H1019" s="252">
        <v>28.620000000000001</v>
      </c>
      <c r="I1019" s="253"/>
      <c r="J1019" s="249"/>
      <c r="K1019" s="249"/>
      <c r="L1019" s="254"/>
      <c r="M1019" s="255"/>
      <c r="N1019" s="256"/>
      <c r="O1019" s="256"/>
      <c r="P1019" s="256"/>
      <c r="Q1019" s="256"/>
      <c r="R1019" s="256"/>
      <c r="S1019" s="256"/>
      <c r="T1019" s="257"/>
      <c r="U1019" s="13"/>
      <c r="V1019" s="13"/>
      <c r="W1019" s="13"/>
      <c r="X1019" s="13"/>
      <c r="Y1019" s="13"/>
      <c r="Z1019" s="13"/>
      <c r="AA1019" s="13"/>
      <c r="AB1019" s="13"/>
      <c r="AC1019" s="13"/>
      <c r="AD1019" s="13"/>
      <c r="AE1019" s="13"/>
      <c r="AT1019" s="258" t="s">
        <v>178</v>
      </c>
      <c r="AU1019" s="258" t="s">
        <v>85</v>
      </c>
      <c r="AV1019" s="13" t="s">
        <v>85</v>
      </c>
      <c r="AW1019" s="13" t="s">
        <v>32</v>
      </c>
      <c r="AX1019" s="13" t="s">
        <v>76</v>
      </c>
      <c r="AY1019" s="258" t="s">
        <v>161</v>
      </c>
    </row>
    <row r="1020" s="13" customFormat="1">
      <c r="A1020" s="13"/>
      <c r="B1020" s="248"/>
      <c r="C1020" s="249"/>
      <c r="D1020" s="243" t="s">
        <v>178</v>
      </c>
      <c r="E1020" s="250" t="s">
        <v>1</v>
      </c>
      <c r="F1020" s="251" t="s">
        <v>1507</v>
      </c>
      <c r="G1020" s="249"/>
      <c r="H1020" s="252">
        <v>11.086</v>
      </c>
      <c r="I1020" s="253"/>
      <c r="J1020" s="249"/>
      <c r="K1020" s="249"/>
      <c r="L1020" s="254"/>
      <c r="M1020" s="255"/>
      <c r="N1020" s="256"/>
      <c r="O1020" s="256"/>
      <c r="P1020" s="256"/>
      <c r="Q1020" s="256"/>
      <c r="R1020" s="256"/>
      <c r="S1020" s="256"/>
      <c r="T1020" s="257"/>
      <c r="U1020" s="13"/>
      <c r="V1020" s="13"/>
      <c r="W1020" s="13"/>
      <c r="X1020" s="13"/>
      <c r="Y1020" s="13"/>
      <c r="Z1020" s="13"/>
      <c r="AA1020" s="13"/>
      <c r="AB1020" s="13"/>
      <c r="AC1020" s="13"/>
      <c r="AD1020" s="13"/>
      <c r="AE1020" s="13"/>
      <c r="AT1020" s="258" t="s">
        <v>178</v>
      </c>
      <c r="AU1020" s="258" t="s">
        <v>85</v>
      </c>
      <c r="AV1020" s="13" t="s">
        <v>85</v>
      </c>
      <c r="AW1020" s="13" t="s">
        <v>32</v>
      </c>
      <c r="AX1020" s="13" t="s">
        <v>76</v>
      </c>
      <c r="AY1020" s="258" t="s">
        <v>161</v>
      </c>
    </row>
    <row r="1021" s="15" customFormat="1">
      <c r="A1021" s="15"/>
      <c r="B1021" s="270"/>
      <c r="C1021" s="271"/>
      <c r="D1021" s="243" t="s">
        <v>178</v>
      </c>
      <c r="E1021" s="272" t="s">
        <v>1</v>
      </c>
      <c r="F1021" s="273" t="s">
        <v>183</v>
      </c>
      <c r="G1021" s="271"/>
      <c r="H1021" s="274">
        <v>39.706000000000003</v>
      </c>
      <c r="I1021" s="275"/>
      <c r="J1021" s="271"/>
      <c r="K1021" s="271"/>
      <c r="L1021" s="276"/>
      <c r="M1021" s="277"/>
      <c r="N1021" s="278"/>
      <c r="O1021" s="278"/>
      <c r="P1021" s="278"/>
      <c r="Q1021" s="278"/>
      <c r="R1021" s="278"/>
      <c r="S1021" s="278"/>
      <c r="T1021" s="279"/>
      <c r="U1021" s="15"/>
      <c r="V1021" s="15"/>
      <c r="W1021" s="15"/>
      <c r="X1021" s="15"/>
      <c r="Y1021" s="15"/>
      <c r="Z1021" s="15"/>
      <c r="AA1021" s="15"/>
      <c r="AB1021" s="15"/>
      <c r="AC1021" s="15"/>
      <c r="AD1021" s="15"/>
      <c r="AE1021" s="15"/>
      <c r="AT1021" s="280" t="s">
        <v>178</v>
      </c>
      <c r="AU1021" s="280" t="s">
        <v>85</v>
      </c>
      <c r="AV1021" s="15" t="s">
        <v>167</v>
      </c>
      <c r="AW1021" s="15" t="s">
        <v>32</v>
      </c>
      <c r="AX1021" s="15" t="s">
        <v>83</v>
      </c>
      <c r="AY1021" s="280" t="s">
        <v>161</v>
      </c>
    </row>
    <row r="1022" s="2" customFormat="1" ht="24.15" customHeight="1">
      <c r="A1022" s="39"/>
      <c r="B1022" s="40"/>
      <c r="C1022" s="281" t="s">
        <v>1508</v>
      </c>
      <c r="D1022" s="281" t="s">
        <v>227</v>
      </c>
      <c r="E1022" s="282" t="s">
        <v>1509</v>
      </c>
      <c r="F1022" s="283" t="s">
        <v>1510</v>
      </c>
      <c r="G1022" s="284" t="s">
        <v>260</v>
      </c>
      <c r="H1022" s="285">
        <v>41.691000000000002</v>
      </c>
      <c r="I1022" s="286"/>
      <c r="J1022" s="287">
        <f>ROUND(I1022*H1022,2)</f>
        <v>0</v>
      </c>
      <c r="K1022" s="288"/>
      <c r="L1022" s="289"/>
      <c r="M1022" s="290" t="s">
        <v>1</v>
      </c>
      <c r="N1022" s="291" t="s">
        <v>43</v>
      </c>
      <c r="O1022" s="93"/>
      <c r="P1022" s="239">
        <f>O1022*H1022</f>
        <v>0</v>
      </c>
      <c r="Q1022" s="239">
        <v>0.0207</v>
      </c>
      <c r="R1022" s="239">
        <f>Q1022*H1022</f>
        <v>0.86300370000000004</v>
      </c>
      <c r="S1022" s="239">
        <v>0</v>
      </c>
      <c r="T1022" s="240">
        <f>S1022*H1022</f>
        <v>0</v>
      </c>
      <c r="U1022" s="39"/>
      <c r="V1022" s="39"/>
      <c r="W1022" s="39"/>
      <c r="X1022" s="39"/>
      <c r="Y1022" s="39"/>
      <c r="Z1022" s="39"/>
      <c r="AA1022" s="39"/>
      <c r="AB1022" s="39"/>
      <c r="AC1022" s="39"/>
      <c r="AD1022" s="39"/>
      <c r="AE1022" s="39"/>
      <c r="AR1022" s="241" t="s">
        <v>328</v>
      </c>
      <c r="AT1022" s="241" t="s">
        <v>227</v>
      </c>
      <c r="AU1022" s="241" t="s">
        <v>85</v>
      </c>
      <c r="AY1022" s="18" t="s">
        <v>161</v>
      </c>
      <c r="BE1022" s="242">
        <f>IF(N1022="základní",J1022,0)</f>
        <v>0</v>
      </c>
      <c r="BF1022" s="242">
        <f>IF(N1022="snížená",J1022,0)</f>
        <v>0</v>
      </c>
      <c r="BG1022" s="242">
        <f>IF(N1022="zákl. přenesená",J1022,0)</f>
        <v>0</v>
      </c>
      <c r="BH1022" s="242">
        <f>IF(N1022="sníž. přenesená",J1022,0)</f>
        <v>0</v>
      </c>
      <c r="BI1022" s="242">
        <f>IF(N1022="nulová",J1022,0)</f>
        <v>0</v>
      </c>
      <c r="BJ1022" s="18" t="s">
        <v>167</v>
      </c>
      <c r="BK1022" s="242">
        <f>ROUND(I1022*H1022,2)</f>
        <v>0</v>
      </c>
      <c r="BL1022" s="18" t="s">
        <v>248</v>
      </c>
      <c r="BM1022" s="241" t="s">
        <v>1511</v>
      </c>
    </row>
    <row r="1023" s="2" customFormat="1">
      <c r="A1023" s="39"/>
      <c r="B1023" s="40"/>
      <c r="C1023" s="41"/>
      <c r="D1023" s="243" t="s">
        <v>169</v>
      </c>
      <c r="E1023" s="41"/>
      <c r="F1023" s="244" t="s">
        <v>1510</v>
      </c>
      <c r="G1023" s="41"/>
      <c r="H1023" s="41"/>
      <c r="I1023" s="245"/>
      <c r="J1023" s="41"/>
      <c r="K1023" s="41"/>
      <c r="L1023" s="45"/>
      <c r="M1023" s="246"/>
      <c r="N1023" s="247"/>
      <c r="O1023" s="93"/>
      <c r="P1023" s="93"/>
      <c r="Q1023" s="93"/>
      <c r="R1023" s="93"/>
      <c r="S1023" s="93"/>
      <c r="T1023" s="94"/>
      <c r="U1023" s="39"/>
      <c r="V1023" s="39"/>
      <c r="W1023" s="39"/>
      <c r="X1023" s="39"/>
      <c r="Y1023" s="39"/>
      <c r="Z1023" s="39"/>
      <c r="AA1023" s="39"/>
      <c r="AB1023" s="39"/>
      <c r="AC1023" s="39"/>
      <c r="AD1023" s="39"/>
      <c r="AE1023" s="39"/>
      <c r="AT1023" s="18" t="s">
        <v>169</v>
      </c>
      <c r="AU1023" s="18" t="s">
        <v>85</v>
      </c>
    </row>
    <row r="1024" s="13" customFormat="1">
      <c r="A1024" s="13"/>
      <c r="B1024" s="248"/>
      <c r="C1024" s="249"/>
      <c r="D1024" s="243" t="s">
        <v>178</v>
      </c>
      <c r="E1024" s="250" t="s">
        <v>1</v>
      </c>
      <c r="F1024" s="251" t="s">
        <v>1512</v>
      </c>
      <c r="G1024" s="249"/>
      <c r="H1024" s="252">
        <v>41.691000000000002</v>
      </c>
      <c r="I1024" s="253"/>
      <c r="J1024" s="249"/>
      <c r="K1024" s="249"/>
      <c r="L1024" s="254"/>
      <c r="M1024" s="255"/>
      <c r="N1024" s="256"/>
      <c r="O1024" s="256"/>
      <c r="P1024" s="256"/>
      <c r="Q1024" s="256"/>
      <c r="R1024" s="256"/>
      <c r="S1024" s="256"/>
      <c r="T1024" s="257"/>
      <c r="U1024" s="13"/>
      <c r="V1024" s="13"/>
      <c r="W1024" s="13"/>
      <c r="X1024" s="13"/>
      <c r="Y1024" s="13"/>
      <c r="Z1024" s="13"/>
      <c r="AA1024" s="13"/>
      <c r="AB1024" s="13"/>
      <c r="AC1024" s="13"/>
      <c r="AD1024" s="13"/>
      <c r="AE1024" s="13"/>
      <c r="AT1024" s="258" t="s">
        <v>178</v>
      </c>
      <c r="AU1024" s="258" t="s">
        <v>85</v>
      </c>
      <c r="AV1024" s="13" t="s">
        <v>85</v>
      </c>
      <c r="AW1024" s="13" t="s">
        <v>32</v>
      </c>
      <c r="AX1024" s="13" t="s">
        <v>83</v>
      </c>
      <c r="AY1024" s="258" t="s">
        <v>161</v>
      </c>
    </row>
    <row r="1025" s="2" customFormat="1" ht="37.8" customHeight="1">
      <c r="A1025" s="39"/>
      <c r="B1025" s="40"/>
      <c r="C1025" s="229" t="s">
        <v>1513</v>
      </c>
      <c r="D1025" s="229" t="s">
        <v>163</v>
      </c>
      <c r="E1025" s="230" t="s">
        <v>1514</v>
      </c>
      <c r="F1025" s="231" t="s">
        <v>1515</v>
      </c>
      <c r="G1025" s="232" t="s">
        <v>260</v>
      </c>
      <c r="H1025" s="233">
        <v>20.949999999999999</v>
      </c>
      <c r="I1025" s="234"/>
      <c r="J1025" s="235">
        <f>ROUND(I1025*H1025,2)</f>
        <v>0</v>
      </c>
      <c r="K1025" s="236"/>
      <c r="L1025" s="45"/>
      <c r="M1025" s="237" t="s">
        <v>1</v>
      </c>
      <c r="N1025" s="238" t="s">
        <v>43</v>
      </c>
      <c r="O1025" s="93"/>
      <c r="P1025" s="239">
        <f>O1025*H1025</f>
        <v>0</v>
      </c>
      <c r="Q1025" s="239">
        <v>0.0091500000000000001</v>
      </c>
      <c r="R1025" s="239">
        <f>Q1025*H1025</f>
        <v>0.19169249999999999</v>
      </c>
      <c r="S1025" s="239">
        <v>0</v>
      </c>
      <c r="T1025" s="240">
        <f>S1025*H1025</f>
        <v>0</v>
      </c>
      <c r="U1025" s="39"/>
      <c r="V1025" s="39"/>
      <c r="W1025" s="39"/>
      <c r="X1025" s="39"/>
      <c r="Y1025" s="39"/>
      <c r="Z1025" s="39"/>
      <c r="AA1025" s="39"/>
      <c r="AB1025" s="39"/>
      <c r="AC1025" s="39"/>
      <c r="AD1025" s="39"/>
      <c r="AE1025" s="39"/>
      <c r="AR1025" s="241" t="s">
        <v>248</v>
      </c>
      <c r="AT1025" s="241" t="s">
        <v>163</v>
      </c>
      <c r="AU1025" s="241" t="s">
        <v>85</v>
      </c>
      <c r="AY1025" s="18" t="s">
        <v>161</v>
      </c>
      <c r="BE1025" s="242">
        <f>IF(N1025="základní",J1025,0)</f>
        <v>0</v>
      </c>
      <c r="BF1025" s="242">
        <f>IF(N1025="snížená",J1025,0)</f>
        <v>0</v>
      </c>
      <c r="BG1025" s="242">
        <f>IF(N1025="zákl. přenesená",J1025,0)</f>
        <v>0</v>
      </c>
      <c r="BH1025" s="242">
        <f>IF(N1025="sníž. přenesená",J1025,0)</f>
        <v>0</v>
      </c>
      <c r="BI1025" s="242">
        <f>IF(N1025="nulová",J1025,0)</f>
        <v>0</v>
      </c>
      <c r="BJ1025" s="18" t="s">
        <v>167</v>
      </c>
      <c r="BK1025" s="242">
        <f>ROUND(I1025*H1025,2)</f>
        <v>0</v>
      </c>
      <c r="BL1025" s="18" t="s">
        <v>248</v>
      </c>
      <c r="BM1025" s="241" t="s">
        <v>1516</v>
      </c>
    </row>
    <row r="1026" s="2" customFormat="1">
      <c r="A1026" s="39"/>
      <c r="B1026" s="40"/>
      <c r="C1026" s="41"/>
      <c r="D1026" s="243" t="s">
        <v>169</v>
      </c>
      <c r="E1026" s="41"/>
      <c r="F1026" s="244" t="s">
        <v>1515</v>
      </c>
      <c r="G1026" s="41"/>
      <c r="H1026" s="41"/>
      <c r="I1026" s="245"/>
      <c r="J1026" s="41"/>
      <c r="K1026" s="41"/>
      <c r="L1026" s="45"/>
      <c r="M1026" s="246"/>
      <c r="N1026" s="247"/>
      <c r="O1026" s="93"/>
      <c r="P1026" s="93"/>
      <c r="Q1026" s="93"/>
      <c r="R1026" s="93"/>
      <c r="S1026" s="93"/>
      <c r="T1026" s="94"/>
      <c r="U1026" s="39"/>
      <c r="V1026" s="39"/>
      <c r="W1026" s="39"/>
      <c r="X1026" s="39"/>
      <c r="Y1026" s="39"/>
      <c r="Z1026" s="39"/>
      <c r="AA1026" s="39"/>
      <c r="AB1026" s="39"/>
      <c r="AC1026" s="39"/>
      <c r="AD1026" s="39"/>
      <c r="AE1026" s="39"/>
      <c r="AT1026" s="18" t="s">
        <v>169</v>
      </c>
      <c r="AU1026" s="18" t="s">
        <v>85</v>
      </c>
    </row>
    <row r="1027" s="2" customFormat="1" ht="24.15" customHeight="1">
      <c r="A1027" s="39"/>
      <c r="B1027" s="40"/>
      <c r="C1027" s="281" t="s">
        <v>1517</v>
      </c>
      <c r="D1027" s="281" t="s">
        <v>227</v>
      </c>
      <c r="E1027" s="282" t="s">
        <v>1518</v>
      </c>
      <c r="F1027" s="283" t="s">
        <v>1519</v>
      </c>
      <c r="G1027" s="284" t="s">
        <v>260</v>
      </c>
      <c r="H1027" s="285">
        <v>21.998000000000001</v>
      </c>
      <c r="I1027" s="286"/>
      <c r="J1027" s="287">
        <f>ROUND(I1027*H1027,2)</f>
        <v>0</v>
      </c>
      <c r="K1027" s="288"/>
      <c r="L1027" s="289"/>
      <c r="M1027" s="290" t="s">
        <v>1</v>
      </c>
      <c r="N1027" s="291" t="s">
        <v>43</v>
      </c>
      <c r="O1027" s="93"/>
      <c r="P1027" s="239">
        <f>O1027*H1027</f>
        <v>0</v>
      </c>
      <c r="Q1027" s="239">
        <v>0.023</v>
      </c>
      <c r="R1027" s="239">
        <f>Q1027*H1027</f>
        <v>0.50595400000000001</v>
      </c>
      <c r="S1027" s="239">
        <v>0</v>
      </c>
      <c r="T1027" s="240">
        <f>S1027*H1027</f>
        <v>0</v>
      </c>
      <c r="U1027" s="39"/>
      <c r="V1027" s="39"/>
      <c r="W1027" s="39"/>
      <c r="X1027" s="39"/>
      <c r="Y1027" s="39"/>
      <c r="Z1027" s="39"/>
      <c r="AA1027" s="39"/>
      <c r="AB1027" s="39"/>
      <c r="AC1027" s="39"/>
      <c r="AD1027" s="39"/>
      <c r="AE1027" s="39"/>
      <c r="AR1027" s="241" t="s">
        <v>328</v>
      </c>
      <c r="AT1027" s="241" t="s">
        <v>227</v>
      </c>
      <c r="AU1027" s="241" t="s">
        <v>85</v>
      </c>
      <c r="AY1027" s="18" t="s">
        <v>161</v>
      </c>
      <c r="BE1027" s="242">
        <f>IF(N1027="základní",J1027,0)</f>
        <v>0</v>
      </c>
      <c r="BF1027" s="242">
        <f>IF(N1027="snížená",J1027,0)</f>
        <v>0</v>
      </c>
      <c r="BG1027" s="242">
        <f>IF(N1027="zákl. přenesená",J1027,0)</f>
        <v>0</v>
      </c>
      <c r="BH1027" s="242">
        <f>IF(N1027="sníž. přenesená",J1027,0)</f>
        <v>0</v>
      </c>
      <c r="BI1027" s="242">
        <f>IF(N1027="nulová",J1027,0)</f>
        <v>0</v>
      </c>
      <c r="BJ1027" s="18" t="s">
        <v>167</v>
      </c>
      <c r="BK1027" s="242">
        <f>ROUND(I1027*H1027,2)</f>
        <v>0</v>
      </c>
      <c r="BL1027" s="18" t="s">
        <v>248</v>
      </c>
      <c r="BM1027" s="241" t="s">
        <v>1520</v>
      </c>
    </row>
    <row r="1028" s="2" customFormat="1">
      <c r="A1028" s="39"/>
      <c r="B1028" s="40"/>
      <c r="C1028" s="41"/>
      <c r="D1028" s="243" t="s">
        <v>169</v>
      </c>
      <c r="E1028" s="41"/>
      <c r="F1028" s="244" t="s">
        <v>1519</v>
      </c>
      <c r="G1028" s="41"/>
      <c r="H1028" s="41"/>
      <c r="I1028" s="245"/>
      <c r="J1028" s="41"/>
      <c r="K1028" s="41"/>
      <c r="L1028" s="45"/>
      <c r="M1028" s="246"/>
      <c r="N1028" s="247"/>
      <c r="O1028" s="93"/>
      <c r="P1028" s="93"/>
      <c r="Q1028" s="93"/>
      <c r="R1028" s="93"/>
      <c r="S1028" s="93"/>
      <c r="T1028" s="94"/>
      <c r="U1028" s="39"/>
      <c r="V1028" s="39"/>
      <c r="W1028" s="39"/>
      <c r="X1028" s="39"/>
      <c r="Y1028" s="39"/>
      <c r="Z1028" s="39"/>
      <c r="AA1028" s="39"/>
      <c r="AB1028" s="39"/>
      <c r="AC1028" s="39"/>
      <c r="AD1028" s="39"/>
      <c r="AE1028" s="39"/>
      <c r="AT1028" s="18" t="s">
        <v>169</v>
      </c>
      <c r="AU1028" s="18" t="s">
        <v>85</v>
      </c>
    </row>
    <row r="1029" s="13" customFormat="1">
      <c r="A1029" s="13"/>
      <c r="B1029" s="248"/>
      <c r="C1029" s="249"/>
      <c r="D1029" s="243" t="s">
        <v>178</v>
      </c>
      <c r="E1029" s="250" t="s">
        <v>1</v>
      </c>
      <c r="F1029" s="251" t="s">
        <v>1521</v>
      </c>
      <c r="G1029" s="249"/>
      <c r="H1029" s="252">
        <v>21.998000000000001</v>
      </c>
      <c r="I1029" s="253"/>
      <c r="J1029" s="249"/>
      <c r="K1029" s="249"/>
      <c r="L1029" s="254"/>
      <c r="M1029" s="255"/>
      <c r="N1029" s="256"/>
      <c r="O1029" s="256"/>
      <c r="P1029" s="256"/>
      <c r="Q1029" s="256"/>
      <c r="R1029" s="256"/>
      <c r="S1029" s="256"/>
      <c r="T1029" s="257"/>
      <c r="U1029" s="13"/>
      <c r="V1029" s="13"/>
      <c r="W1029" s="13"/>
      <c r="X1029" s="13"/>
      <c r="Y1029" s="13"/>
      <c r="Z1029" s="13"/>
      <c r="AA1029" s="13"/>
      <c r="AB1029" s="13"/>
      <c r="AC1029" s="13"/>
      <c r="AD1029" s="13"/>
      <c r="AE1029" s="13"/>
      <c r="AT1029" s="258" t="s">
        <v>178</v>
      </c>
      <c r="AU1029" s="258" t="s">
        <v>85</v>
      </c>
      <c r="AV1029" s="13" t="s">
        <v>85</v>
      </c>
      <c r="AW1029" s="13" t="s">
        <v>32</v>
      </c>
      <c r="AX1029" s="13" t="s">
        <v>83</v>
      </c>
      <c r="AY1029" s="258" t="s">
        <v>161</v>
      </c>
    </row>
    <row r="1030" s="2" customFormat="1" ht="24.15" customHeight="1">
      <c r="A1030" s="39"/>
      <c r="B1030" s="40"/>
      <c r="C1030" s="229" t="s">
        <v>1522</v>
      </c>
      <c r="D1030" s="229" t="s">
        <v>163</v>
      </c>
      <c r="E1030" s="230" t="s">
        <v>1523</v>
      </c>
      <c r="F1030" s="231" t="s">
        <v>1524</v>
      </c>
      <c r="G1030" s="232" t="s">
        <v>260</v>
      </c>
      <c r="H1030" s="233">
        <v>10.15</v>
      </c>
      <c r="I1030" s="234"/>
      <c r="J1030" s="235">
        <f>ROUND(I1030*H1030,2)</f>
        <v>0</v>
      </c>
      <c r="K1030" s="236"/>
      <c r="L1030" s="45"/>
      <c r="M1030" s="237" t="s">
        <v>1</v>
      </c>
      <c r="N1030" s="238" t="s">
        <v>43</v>
      </c>
      <c r="O1030" s="93"/>
      <c r="P1030" s="239">
        <f>O1030*H1030</f>
        <v>0</v>
      </c>
      <c r="Q1030" s="239">
        <v>0.0015</v>
      </c>
      <c r="R1030" s="239">
        <f>Q1030*H1030</f>
        <v>0.015225000000000001</v>
      </c>
      <c r="S1030" s="239">
        <v>0</v>
      </c>
      <c r="T1030" s="240">
        <f>S1030*H1030</f>
        <v>0</v>
      </c>
      <c r="U1030" s="39"/>
      <c r="V1030" s="39"/>
      <c r="W1030" s="39"/>
      <c r="X1030" s="39"/>
      <c r="Y1030" s="39"/>
      <c r="Z1030" s="39"/>
      <c r="AA1030" s="39"/>
      <c r="AB1030" s="39"/>
      <c r="AC1030" s="39"/>
      <c r="AD1030" s="39"/>
      <c r="AE1030" s="39"/>
      <c r="AR1030" s="241" t="s">
        <v>248</v>
      </c>
      <c r="AT1030" s="241" t="s">
        <v>163</v>
      </c>
      <c r="AU1030" s="241" t="s">
        <v>85</v>
      </c>
      <c r="AY1030" s="18" t="s">
        <v>161</v>
      </c>
      <c r="BE1030" s="242">
        <f>IF(N1030="základní",J1030,0)</f>
        <v>0</v>
      </c>
      <c r="BF1030" s="242">
        <f>IF(N1030="snížená",J1030,0)</f>
        <v>0</v>
      </c>
      <c r="BG1030" s="242">
        <f>IF(N1030="zákl. přenesená",J1030,0)</f>
        <v>0</v>
      </c>
      <c r="BH1030" s="242">
        <f>IF(N1030="sníž. přenesená",J1030,0)</f>
        <v>0</v>
      </c>
      <c r="BI1030" s="242">
        <f>IF(N1030="nulová",J1030,0)</f>
        <v>0</v>
      </c>
      <c r="BJ1030" s="18" t="s">
        <v>167</v>
      </c>
      <c r="BK1030" s="242">
        <f>ROUND(I1030*H1030,2)</f>
        <v>0</v>
      </c>
      <c r="BL1030" s="18" t="s">
        <v>248</v>
      </c>
      <c r="BM1030" s="241" t="s">
        <v>1525</v>
      </c>
    </row>
    <row r="1031" s="2" customFormat="1">
      <c r="A1031" s="39"/>
      <c r="B1031" s="40"/>
      <c r="C1031" s="41"/>
      <c r="D1031" s="243" t="s">
        <v>169</v>
      </c>
      <c r="E1031" s="41"/>
      <c r="F1031" s="244" t="s">
        <v>1524</v>
      </c>
      <c r="G1031" s="41"/>
      <c r="H1031" s="41"/>
      <c r="I1031" s="245"/>
      <c r="J1031" s="41"/>
      <c r="K1031" s="41"/>
      <c r="L1031" s="45"/>
      <c r="M1031" s="246"/>
      <c r="N1031" s="247"/>
      <c r="O1031" s="93"/>
      <c r="P1031" s="93"/>
      <c r="Q1031" s="93"/>
      <c r="R1031" s="93"/>
      <c r="S1031" s="93"/>
      <c r="T1031" s="94"/>
      <c r="U1031" s="39"/>
      <c r="V1031" s="39"/>
      <c r="W1031" s="39"/>
      <c r="X1031" s="39"/>
      <c r="Y1031" s="39"/>
      <c r="Z1031" s="39"/>
      <c r="AA1031" s="39"/>
      <c r="AB1031" s="39"/>
      <c r="AC1031" s="39"/>
      <c r="AD1031" s="39"/>
      <c r="AE1031" s="39"/>
      <c r="AT1031" s="18" t="s">
        <v>169</v>
      </c>
      <c r="AU1031" s="18" t="s">
        <v>85</v>
      </c>
    </row>
    <row r="1032" s="13" customFormat="1">
      <c r="A1032" s="13"/>
      <c r="B1032" s="248"/>
      <c r="C1032" s="249"/>
      <c r="D1032" s="243" t="s">
        <v>178</v>
      </c>
      <c r="E1032" s="250" t="s">
        <v>1</v>
      </c>
      <c r="F1032" s="251" t="s">
        <v>1526</v>
      </c>
      <c r="G1032" s="249"/>
      <c r="H1032" s="252">
        <v>10.15</v>
      </c>
      <c r="I1032" s="253"/>
      <c r="J1032" s="249"/>
      <c r="K1032" s="249"/>
      <c r="L1032" s="254"/>
      <c r="M1032" s="255"/>
      <c r="N1032" s="256"/>
      <c r="O1032" s="256"/>
      <c r="P1032" s="256"/>
      <c r="Q1032" s="256"/>
      <c r="R1032" s="256"/>
      <c r="S1032" s="256"/>
      <c r="T1032" s="257"/>
      <c r="U1032" s="13"/>
      <c r="V1032" s="13"/>
      <c r="W1032" s="13"/>
      <c r="X1032" s="13"/>
      <c r="Y1032" s="13"/>
      <c r="Z1032" s="13"/>
      <c r="AA1032" s="13"/>
      <c r="AB1032" s="13"/>
      <c r="AC1032" s="13"/>
      <c r="AD1032" s="13"/>
      <c r="AE1032" s="13"/>
      <c r="AT1032" s="258" t="s">
        <v>178</v>
      </c>
      <c r="AU1032" s="258" t="s">
        <v>85</v>
      </c>
      <c r="AV1032" s="13" t="s">
        <v>85</v>
      </c>
      <c r="AW1032" s="13" t="s">
        <v>32</v>
      </c>
      <c r="AX1032" s="13" t="s">
        <v>83</v>
      </c>
      <c r="AY1032" s="258" t="s">
        <v>161</v>
      </c>
    </row>
    <row r="1033" s="2" customFormat="1" ht="16.5" customHeight="1">
      <c r="A1033" s="39"/>
      <c r="B1033" s="40"/>
      <c r="C1033" s="229" t="s">
        <v>1527</v>
      </c>
      <c r="D1033" s="229" t="s">
        <v>163</v>
      </c>
      <c r="E1033" s="230" t="s">
        <v>1528</v>
      </c>
      <c r="F1033" s="231" t="s">
        <v>1529</v>
      </c>
      <c r="G1033" s="232" t="s">
        <v>166</v>
      </c>
      <c r="H1033" s="233">
        <v>26.710000000000001</v>
      </c>
      <c r="I1033" s="234"/>
      <c r="J1033" s="235">
        <f>ROUND(I1033*H1033,2)</f>
        <v>0</v>
      </c>
      <c r="K1033" s="236"/>
      <c r="L1033" s="45"/>
      <c r="M1033" s="237" t="s">
        <v>1</v>
      </c>
      <c r="N1033" s="238" t="s">
        <v>43</v>
      </c>
      <c r="O1033" s="93"/>
      <c r="P1033" s="239">
        <f>O1033*H1033</f>
        <v>0</v>
      </c>
      <c r="Q1033" s="239">
        <v>0.00032000000000000003</v>
      </c>
      <c r="R1033" s="239">
        <f>Q1033*H1033</f>
        <v>0.0085472000000000013</v>
      </c>
      <c r="S1033" s="239">
        <v>0</v>
      </c>
      <c r="T1033" s="240">
        <f>S1033*H1033</f>
        <v>0</v>
      </c>
      <c r="U1033" s="39"/>
      <c r="V1033" s="39"/>
      <c r="W1033" s="39"/>
      <c r="X1033" s="39"/>
      <c r="Y1033" s="39"/>
      <c r="Z1033" s="39"/>
      <c r="AA1033" s="39"/>
      <c r="AB1033" s="39"/>
      <c r="AC1033" s="39"/>
      <c r="AD1033" s="39"/>
      <c r="AE1033" s="39"/>
      <c r="AR1033" s="241" t="s">
        <v>248</v>
      </c>
      <c r="AT1033" s="241" t="s">
        <v>163</v>
      </c>
      <c r="AU1033" s="241" t="s">
        <v>85</v>
      </c>
      <c r="AY1033" s="18" t="s">
        <v>161</v>
      </c>
      <c r="BE1033" s="242">
        <f>IF(N1033="základní",J1033,0)</f>
        <v>0</v>
      </c>
      <c r="BF1033" s="242">
        <f>IF(N1033="snížená",J1033,0)</f>
        <v>0</v>
      </c>
      <c r="BG1033" s="242">
        <f>IF(N1033="zákl. přenesená",J1033,0)</f>
        <v>0</v>
      </c>
      <c r="BH1033" s="242">
        <f>IF(N1033="sníž. přenesená",J1033,0)</f>
        <v>0</v>
      </c>
      <c r="BI1033" s="242">
        <f>IF(N1033="nulová",J1033,0)</f>
        <v>0</v>
      </c>
      <c r="BJ1033" s="18" t="s">
        <v>167</v>
      </c>
      <c r="BK1033" s="242">
        <f>ROUND(I1033*H1033,2)</f>
        <v>0</v>
      </c>
      <c r="BL1033" s="18" t="s">
        <v>248</v>
      </c>
      <c r="BM1033" s="241" t="s">
        <v>1530</v>
      </c>
    </row>
    <row r="1034" s="2" customFormat="1">
      <c r="A1034" s="39"/>
      <c r="B1034" s="40"/>
      <c r="C1034" s="41"/>
      <c r="D1034" s="243" t="s">
        <v>169</v>
      </c>
      <c r="E1034" s="41"/>
      <c r="F1034" s="244" t="s">
        <v>1529</v>
      </c>
      <c r="G1034" s="41"/>
      <c r="H1034" s="41"/>
      <c r="I1034" s="245"/>
      <c r="J1034" s="41"/>
      <c r="K1034" s="41"/>
      <c r="L1034" s="45"/>
      <c r="M1034" s="246"/>
      <c r="N1034" s="247"/>
      <c r="O1034" s="93"/>
      <c r="P1034" s="93"/>
      <c r="Q1034" s="93"/>
      <c r="R1034" s="93"/>
      <c r="S1034" s="93"/>
      <c r="T1034" s="94"/>
      <c r="U1034" s="39"/>
      <c r="V1034" s="39"/>
      <c r="W1034" s="39"/>
      <c r="X1034" s="39"/>
      <c r="Y1034" s="39"/>
      <c r="Z1034" s="39"/>
      <c r="AA1034" s="39"/>
      <c r="AB1034" s="39"/>
      <c r="AC1034" s="39"/>
      <c r="AD1034" s="39"/>
      <c r="AE1034" s="39"/>
      <c r="AT1034" s="18" t="s">
        <v>169</v>
      </c>
      <c r="AU1034" s="18" t="s">
        <v>85</v>
      </c>
    </row>
    <row r="1035" s="13" customFormat="1">
      <c r="A1035" s="13"/>
      <c r="B1035" s="248"/>
      <c r="C1035" s="249"/>
      <c r="D1035" s="243" t="s">
        <v>178</v>
      </c>
      <c r="E1035" s="250" t="s">
        <v>1</v>
      </c>
      <c r="F1035" s="251" t="s">
        <v>1531</v>
      </c>
      <c r="G1035" s="249"/>
      <c r="H1035" s="252">
        <v>26.710000000000001</v>
      </c>
      <c r="I1035" s="253"/>
      <c r="J1035" s="249"/>
      <c r="K1035" s="249"/>
      <c r="L1035" s="254"/>
      <c r="M1035" s="255"/>
      <c r="N1035" s="256"/>
      <c r="O1035" s="256"/>
      <c r="P1035" s="256"/>
      <c r="Q1035" s="256"/>
      <c r="R1035" s="256"/>
      <c r="S1035" s="256"/>
      <c r="T1035" s="257"/>
      <c r="U1035" s="13"/>
      <c r="V1035" s="13"/>
      <c r="W1035" s="13"/>
      <c r="X1035" s="13"/>
      <c r="Y1035" s="13"/>
      <c r="Z1035" s="13"/>
      <c r="AA1035" s="13"/>
      <c r="AB1035" s="13"/>
      <c r="AC1035" s="13"/>
      <c r="AD1035" s="13"/>
      <c r="AE1035" s="13"/>
      <c r="AT1035" s="258" t="s">
        <v>178</v>
      </c>
      <c r="AU1035" s="258" t="s">
        <v>85</v>
      </c>
      <c r="AV1035" s="13" t="s">
        <v>85</v>
      </c>
      <c r="AW1035" s="13" t="s">
        <v>32</v>
      </c>
      <c r="AX1035" s="13" t="s">
        <v>83</v>
      </c>
      <c r="AY1035" s="258" t="s">
        <v>161</v>
      </c>
    </row>
    <row r="1036" s="2" customFormat="1" ht="24.15" customHeight="1">
      <c r="A1036" s="39"/>
      <c r="B1036" s="40"/>
      <c r="C1036" s="229" t="s">
        <v>1532</v>
      </c>
      <c r="D1036" s="229" t="s">
        <v>163</v>
      </c>
      <c r="E1036" s="230" t="s">
        <v>1533</v>
      </c>
      <c r="F1036" s="231" t="s">
        <v>1534</v>
      </c>
      <c r="G1036" s="232" t="s">
        <v>214</v>
      </c>
      <c r="H1036" s="233">
        <v>3.2570000000000001</v>
      </c>
      <c r="I1036" s="234"/>
      <c r="J1036" s="235">
        <f>ROUND(I1036*H1036,2)</f>
        <v>0</v>
      </c>
      <c r="K1036" s="236"/>
      <c r="L1036" s="45"/>
      <c r="M1036" s="237" t="s">
        <v>1</v>
      </c>
      <c r="N1036" s="238" t="s">
        <v>43</v>
      </c>
      <c r="O1036" s="93"/>
      <c r="P1036" s="239">
        <f>O1036*H1036</f>
        <v>0</v>
      </c>
      <c r="Q1036" s="239">
        <v>0</v>
      </c>
      <c r="R1036" s="239">
        <f>Q1036*H1036</f>
        <v>0</v>
      </c>
      <c r="S1036" s="239">
        <v>0</v>
      </c>
      <c r="T1036" s="240">
        <f>S1036*H1036</f>
        <v>0</v>
      </c>
      <c r="U1036" s="39"/>
      <c r="V1036" s="39"/>
      <c r="W1036" s="39"/>
      <c r="X1036" s="39"/>
      <c r="Y1036" s="39"/>
      <c r="Z1036" s="39"/>
      <c r="AA1036" s="39"/>
      <c r="AB1036" s="39"/>
      <c r="AC1036" s="39"/>
      <c r="AD1036" s="39"/>
      <c r="AE1036" s="39"/>
      <c r="AR1036" s="241" t="s">
        <v>248</v>
      </c>
      <c r="AT1036" s="241" t="s">
        <v>163</v>
      </c>
      <c r="AU1036" s="241" t="s">
        <v>85</v>
      </c>
      <c r="AY1036" s="18" t="s">
        <v>161</v>
      </c>
      <c r="BE1036" s="242">
        <f>IF(N1036="základní",J1036,0)</f>
        <v>0</v>
      </c>
      <c r="BF1036" s="242">
        <f>IF(N1036="snížená",J1036,0)</f>
        <v>0</v>
      </c>
      <c r="BG1036" s="242">
        <f>IF(N1036="zákl. přenesená",J1036,0)</f>
        <v>0</v>
      </c>
      <c r="BH1036" s="242">
        <f>IF(N1036="sníž. přenesená",J1036,0)</f>
        <v>0</v>
      </c>
      <c r="BI1036" s="242">
        <f>IF(N1036="nulová",J1036,0)</f>
        <v>0</v>
      </c>
      <c r="BJ1036" s="18" t="s">
        <v>167</v>
      </c>
      <c r="BK1036" s="242">
        <f>ROUND(I1036*H1036,2)</f>
        <v>0</v>
      </c>
      <c r="BL1036" s="18" t="s">
        <v>248</v>
      </c>
      <c r="BM1036" s="241" t="s">
        <v>1535</v>
      </c>
    </row>
    <row r="1037" s="2" customFormat="1">
      <c r="A1037" s="39"/>
      <c r="B1037" s="40"/>
      <c r="C1037" s="41"/>
      <c r="D1037" s="243" t="s">
        <v>169</v>
      </c>
      <c r="E1037" s="41"/>
      <c r="F1037" s="244" t="s">
        <v>1534</v>
      </c>
      <c r="G1037" s="41"/>
      <c r="H1037" s="41"/>
      <c r="I1037" s="245"/>
      <c r="J1037" s="41"/>
      <c r="K1037" s="41"/>
      <c r="L1037" s="45"/>
      <c r="M1037" s="246"/>
      <c r="N1037" s="247"/>
      <c r="O1037" s="93"/>
      <c r="P1037" s="93"/>
      <c r="Q1037" s="93"/>
      <c r="R1037" s="93"/>
      <c r="S1037" s="93"/>
      <c r="T1037" s="94"/>
      <c r="U1037" s="39"/>
      <c r="V1037" s="39"/>
      <c r="W1037" s="39"/>
      <c r="X1037" s="39"/>
      <c r="Y1037" s="39"/>
      <c r="Z1037" s="39"/>
      <c r="AA1037" s="39"/>
      <c r="AB1037" s="39"/>
      <c r="AC1037" s="39"/>
      <c r="AD1037" s="39"/>
      <c r="AE1037" s="39"/>
      <c r="AT1037" s="18" t="s">
        <v>169</v>
      </c>
      <c r="AU1037" s="18" t="s">
        <v>85</v>
      </c>
    </row>
    <row r="1038" s="12" customFormat="1" ht="22.8" customHeight="1">
      <c r="A1038" s="12"/>
      <c r="B1038" s="213"/>
      <c r="C1038" s="214"/>
      <c r="D1038" s="215" t="s">
        <v>75</v>
      </c>
      <c r="E1038" s="227" t="s">
        <v>1536</v>
      </c>
      <c r="F1038" s="227" t="s">
        <v>1537</v>
      </c>
      <c r="G1038" s="214"/>
      <c r="H1038" s="214"/>
      <c r="I1038" s="217"/>
      <c r="J1038" s="228">
        <f>BK1038</f>
        <v>0</v>
      </c>
      <c r="K1038" s="214"/>
      <c r="L1038" s="219"/>
      <c r="M1038" s="220"/>
      <c r="N1038" s="221"/>
      <c r="O1038" s="221"/>
      <c r="P1038" s="222">
        <f>SUM(P1039:P1076)</f>
        <v>0</v>
      </c>
      <c r="Q1038" s="221"/>
      <c r="R1038" s="222">
        <f>SUM(R1039:R1076)</f>
        <v>0.34213655999999998</v>
      </c>
      <c r="S1038" s="221"/>
      <c r="T1038" s="223">
        <f>SUM(T1039:T1076)</f>
        <v>0.131739</v>
      </c>
      <c r="U1038" s="12"/>
      <c r="V1038" s="12"/>
      <c r="W1038" s="12"/>
      <c r="X1038" s="12"/>
      <c r="Y1038" s="12"/>
      <c r="Z1038" s="12"/>
      <c r="AA1038" s="12"/>
      <c r="AB1038" s="12"/>
      <c r="AC1038" s="12"/>
      <c r="AD1038" s="12"/>
      <c r="AE1038" s="12"/>
      <c r="AR1038" s="224" t="s">
        <v>85</v>
      </c>
      <c r="AT1038" s="225" t="s">
        <v>75</v>
      </c>
      <c r="AU1038" s="225" t="s">
        <v>83</v>
      </c>
      <c r="AY1038" s="224" t="s">
        <v>161</v>
      </c>
      <c r="BK1038" s="226">
        <f>SUM(BK1039:BK1076)</f>
        <v>0</v>
      </c>
    </row>
    <row r="1039" s="2" customFormat="1" ht="24.15" customHeight="1">
      <c r="A1039" s="39"/>
      <c r="B1039" s="40"/>
      <c r="C1039" s="229" t="s">
        <v>1538</v>
      </c>
      <c r="D1039" s="229" t="s">
        <v>163</v>
      </c>
      <c r="E1039" s="230" t="s">
        <v>1539</v>
      </c>
      <c r="F1039" s="231" t="s">
        <v>1540</v>
      </c>
      <c r="G1039" s="232" t="s">
        <v>260</v>
      </c>
      <c r="H1039" s="233">
        <v>12.425000000000001</v>
      </c>
      <c r="I1039" s="234"/>
      <c r="J1039" s="235">
        <f>ROUND(I1039*H1039,2)</f>
        <v>0</v>
      </c>
      <c r="K1039" s="236"/>
      <c r="L1039" s="45"/>
      <c r="M1039" s="237" t="s">
        <v>1</v>
      </c>
      <c r="N1039" s="238" t="s">
        <v>43</v>
      </c>
      <c r="O1039" s="93"/>
      <c r="P1039" s="239">
        <f>O1039*H1039</f>
        <v>0</v>
      </c>
      <c r="Q1039" s="239">
        <v>0</v>
      </c>
      <c r="R1039" s="239">
        <f>Q1039*H1039</f>
        <v>0</v>
      </c>
      <c r="S1039" s="239">
        <v>0</v>
      </c>
      <c r="T1039" s="240">
        <f>S1039*H1039</f>
        <v>0</v>
      </c>
      <c r="U1039" s="39"/>
      <c r="V1039" s="39"/>
      <c r="W1039" s="39"/>
      <c r="X1039" s="39"/>
      <c r="Y1039" s="39"/>
      <c r="Z1039" s="39"/>
      <c r="AA1039" s="39"/>
      <c r="AB1039" s="39"/>
      <c r="AC1039" s="39"/>
      <c r="AD1039" s="39"/>
      <c r="AE1039" s="39"/>
      <c r="AR1039" s="241" t="s">
        <v>248</v>
      </c>
      <c r="AT1039" s="241" t="s">
        <v>163</v>
      </c>
      <c r="AU1039" s="241" t="s">
        <v>85</v>
      </c>
      <c r="AY1039" s="18" t="s">
        <v>161</v>
      </c>
      <c r="BE1039" s="242">
        <f>IF(N1039="základní",J1039,0)</f>
        <v>0</v>
      </c>
      <c r="BF1039" s="242">
        <f>IF(N1039="snížená",J1039,0)</f>
        <v>0</v>
      </c>
      <c r="BG1039" s="242">
        <f>IF(N1039="zákl. přenesená",J1039,0)</f>
        <v>0</v>
      </c>
      <c r="BH1039" s="242">
        <f>IF(N1039="sníž. přenesená",J1039,0)</f>
        <v>0</v>
      </c>
      <c r="BI1039" s="242">
        <f>IF(N1039="nulová",J1039,0)</f>
        <v>0</v>
      </c>
      <c r="BJ1039" s="18" t="s">
        <v>167</v>
      </c>
      <c r="BK1039" s="242">
        <f>ROUND(I1039*H1039,2)</f>
        <v>0</v>
      </c>
      <c r="BL1039" s="18" t="s">
        <v>248</v>
      </c>
      <c r="BM1039" s="241" t="s">
        <v>1541</v>
      </c>
    </row>
    <row r="1040" s="2" customFormat="1">
      <c r="A1040" s="39"/>
      <c r="B1040" s="40"/>
      <c r="C1040" s="41"/>
      <c r="D1040" s="243" t="s">
        <v>169</v>
      </c>
      <c r="E1040" s="41"/>
      <c r="F1040" s="244" t="s">
        <v>1540</v>
      </c>
      <c r="G1040" s="41"/>
      <c r="H1040" s="41"/>
      <c r="I1040" s="245"/>
      <c r="J1040" s="41"/>
      <c r="K1040" s="41"/>
      <c r="L1040" s="45"/>
      <c r="M1040" s="246"/>
      <c r="N1040" s="247"/>
      <c r="O1040" s="93"/>
      <c r="P1040" s="93"/>
      <c r="Q1040" s="93"/>
      <c r="R1040" s="93"/>
      <c r="S1040" s="93"/>
      <c r="T1040" s="94"/>
      <c r="U1040" s="39"/>
      <c r="V1040" s="39"/>
      <c r="W1040" s="39"/>
      <c r="X1040" s="39"/>
      <c r="Y1040" s="39"/>
      <c r="Z1040" s="39"/>
      <c r="AA1040" s="39"/>
      <c r="AB1040" s="39"/>
      <c r="AC1040" s="39"/>
      <c r="AD1040" s="39"/>
      <c r="AE1040" s="39"/>
      <c r="AT1040" s="18" t="s">
        <v>169</v>
      </c>
      <c r="AU1040" s="18" t="s">
        <v>85</v>
      </c>
    </row>
    <row r="1041" s="13" customFormat="1">
      <c r="A1041" s="13"/>
      <c r="B1041" s="248"/>
      <c r="C1041" s="249"/>
      <c r="D1041" s="243" t="s">
        <v>178</v>
      </c>
      <c r="E1041" s="250" t="s">
        <v>1</v>
      </c>
      <c r="F1041" s="251" t="s">
        <v>1542</v>
      </c>
      <c r="G1041" s="249"/>
      <c r="H1041" s="252">
        <v>12.425000000000001</v>
      </c>
      <c r="I1041" s="253"/>
      <c r="J1041" s="249"/>
      <c r="K1041" s="249"/>
      <c r="L1041" s="254"/>
      <c r="M1041" s="255"/>
      <c r="N1041" s="256"/>
      <c r="O1041" s="256"/>
      <c r="P1041" s="256"/>
      <c r="Q1041" s="256"/>
      <c r="R1041" s="256"/>
      <c r="S1041" s="256"/>
      <c r="T1041" s="257"/>
      <c r="U1041" s="13"/>
      <c r="V1041" s="13"/>
      <c r="W1041" s="13"/>
      <c r="X1041" s="13"/>
      <c r="Y1041" s="13"/>
      <c r="Z1041" s="13"/>
      <c r="AA1041" s="13"/>
      <c r="AB1041" s="13"/>
      <c r="AC1041" s="13"/>
      <c r="AD1041" s="13"/>
      <c r="AE1041" s="13"/>
      <c r="AT1041" s="258" t="s">
        <v>178</v>
      </c>
      <c r="AU1041" s="258" t="s">
        <v>85</v>
      </c>
      <c r="AV1041" s="13" t="s">
        <v>85</v>
      </c>
      <c r="AW1041" s="13" t="s">
        <v>32</v>
      </c>
      <c r="AX1041" s="13" t="s">
        <v>83</v>
      </c>
      <c r="AY1041" s="258" t="s">
        <v>161</v>
      </c>
    </row>
    <row r="1042" s="2" customFormat="1" ht="24.15" customHeight="1">
      <c r="A1042" s="39"/>
      <c r="B1042" s="40"/>
      <c r="C1042" s="229" t="s">
        <v>1543</v>
      </c>
      <c r="D1042" s="229" t="s">
        <v>163</v>
      </c>
      <c r="E1042" s="230" t="s">
        <v>1544</v>
      </c>
      <c r="F1042" s="231" t="s">
        <v>1545</v>
      </c>
      <c r="G1042" s="232" t="s">
        <v>260</v>
      </c>
      <c r="H1042" s="233">
        <v>12.425000000000001</v>
      </c>
      <c r="I1042" s="234"/>
      <c r="J1042" s="235">
        <f>ROUND(I1042*H1042,2)</f>
        <v>0</v>
      </c>
      <c r="K1042" s="236"/>
      <c r="L1042" s="45"/>
      <c r="M1042" s="237" t="s">
        <v>1</v>
      </c>
      <c r="N1042" s="238" t="s">
        <v>43</v>
      </c>
      <c r="O1042" s="93"/>
      <c r="P1042" s="239">
        <f>O1042*H1042</f>
        <v>0</v>
      </c>
      <c r="Q1042" s="239">
        <v>0.00020000000000000001</v>
      </c>
      <c r="R1042" s="239">
        <f>Q1042*H1042</f>
        <v>0.0024850000000000002</v>
      </c>
      <c r="S1042" s="239">
        <v>0</v>
      </c>
      <c r="T1042" s="240">
        <f>S1042*H1042</f>
        <v>0</v>
      </c>
      <c r="U1042" s="39"/>
      <c r="V1042" s="39"/>
      <c r="W1042" s="39"/>
      <c r="X1042" s="39"/>
      <c r="Y1042" s="39"/>
      <c r="Z1042" s="39"/>
      <c r="AA1042" s="39"/>
      <c r="AB1042" s="39"/>
      <c r="AC1042" s="39"/>
      <c r="AD1042" s="39"/>
      <c r="AE1042" s="39"/>
      <c r="AR1042" s="241" t="s">
        <v>248</v>
      </c>
      <c r="AT1042" s="241" t="s">
        <v>163</v>
      </c>
      <c r="AU1042" s="241" t="s">
        <v>85</v>
      </c>
      <c r="AY1042" s="18" t="s">
        <v>161</v>
      </c>
      <c r="BE1042" s="242">
        <f>IF(N1042="základní",J1042,0)</f>
        <v>0</v>
      </c>
      <c r="BF1042" s="242">
        <f>IF(N1042="snížená",J1042,0)</f>
        <v>0</v>
      </c>
      <c r="BG1042" s="242">
        <f>IF(N1042="zákl. přenesená",J1042,0)</f>
        <v>0</v>
      </c>
      <c r="BH1042" s="242">
        <f>IF(N1042="sníž. přenesená",J1042,0)</f>
        <v>0</v>
      </c>
      <c r="BI1042" s="242">
        <f>IF(N1042="nulová",J1042,0)</f>
        <v>0</v>
      </c>
      <c r="BJ1042" s="18" t="s">
        <v>167</v>
      </c>
      <c r="BK1042" s="242">
        <f>ROUND(I1042*H1042,2)</f>
        <v>0</v>
      </c>
      <c r="BL1042" s="18" t="s">
        <v>248</v>
      </c>
      <c r="BM1042" s="241" t="s">
        <v>1546</v>
      </c>
    </row>
    <row r="1043" s="2" customFormat="1">
      <c r="A1043" s="39"/>
      <c r="B1043" s="40"/>
      <c r="C1043" s="41"/>
      <c r="D1043" s="243" t="s">
        <v>169</v>
      </c>
      <c r="E1043" s="41"/>
      <c r="F1043" s="244" t="s">
        <v>1545</v>
      </c>
      <c r="G1043" s="41"/>
      <c r="H1043" s="41"/>
      <c r="I1043" s="245"/>
      <c r="J1043" s="41"/>
      <c r="K1043" s="41"/>
      <c r="L1043" s="45"/>
      <c r="M1043" s="246"/>
      <c r="N1043" s="247"/>
      <c r="O1043" s="93"/>
      <c r="P1043" s="93"/>
      <c r="Q1043" s="93"/>
      <c r="R1043" s="93"/>
      <c r="S1043" s="93"/>
      <c r="T1043" s="94"/>
      <c r="U1043" s="39"/>
      <c r="V1043" s="39"/>
      <c r="W1043" s="39"/>
      <c r="X1043" s="39"/>
      <c r="Y1043" s="39"/>
      <c r="Z1043" s="39"/>
      <c r="AA1043" s="39"/>
      <c r="AB1043" s="39"/>
      <c r="AC1043" s="39"/>
      <c r="AD1043" s="39"/>
      <c r="AE1043" s="39"/>
      <c r="AT1043" s="18" t="s">
        <v>169</v>
      </c>
      <c r="AU1043" s="18" t="s">
        <v>85</v>
      </c>
    </row>
    <row r="1044" s="13" customFormat="1">
      <c r="A1044" s="13"/>
      <c r="B1044" s="248"/>
      <c r="C1044" s="249"/>
      <c r="D1044" s="243" t="s">
        <v>178</v>
      </c>
      <c r="E1044" s="250" t="s">
        <v>1</v>
      </c>
      <c r="F1044" s="251" t="s">
        <v>1542</v>
      </c>
      <c r="G1044" s="249"/>
      <c r="H1044" s="252">
        <v>12.425000000000001</v>
      </c>
      <c r="I1044" s="253"/>
      <c r="J1044" s="249"/>
      <c r="K1044" s="249"/>
      <c r="L1044" s="254"/>
      <c r="M1044" s="255"/>
      <c r="N1044" s="256"/>
      <c r="O1044" s="256"/>
      <c r="P1044" s="256"/>
      <c r="Q1044" s="256"/>
      <c r="R1044" s="256"/>
      <c r="S1044" s="256"/>
      <c r="T1044" s="257"/>
      <c r="U1044" s="13"/>
      <c r="V1044" s="13"/>
      <c r="W1044" s="13"/>
      <c r="X1044" s="13"/>
      <c r="Y1044" s="13"/>
      <c r="Z1044" s="13"/>
      <c r="AA1044" s="13"/>
      <c r="AB1044" s="13"/>
      <c r="AC1044" s="13"/>
      <c r="AD1044" s="13"/>
      <c r="AE1044" s="13"/>
      <c r="AT1044" s="258" t="s">
        <v>178</v>
      </c>
      <c r="AU1044" s="258" t="s">
        <v>85</v>
      </c>
      <c r="AV1044" s="13" t="s">
        <v>85</v>
      </c>
      <c r="AW1044" s="13" t="s">
        <v>32</v>
      </c>
      <c r="AX1044" s="13" t="s">
        <v>83</v>
      </c>
      <c r="AY1044" s="258" t="s">
        <v>161</v>
      </c>
    </row>
    <row r="1045" s="2" customFormat="1" ht="24.15" customHeight="1">
      <c r="A1045" s="39"/>
      <c r="B1045" s="40"/>
      <c r="C1045" s="229" t="s">
        <v>1547</v>
      </c>
      <c r="D1045" s="229" t="s">
        <v>163</v>
      </c>
      <c r="E1045" s="230" t="s">
        <v>1548</v>
      </c>
      <c r="F1045" s="231" t="s">
        <v>1549</v>
      </c>
      <c r="G1045" s="232" t="s">
        <v>260</v>
      </c>
      <c r="H1045" s="233">
        <v>12.425000000000001</v>
      </c>
      <c r="I1045" s="234"/>
      <c r="J1045" s="235">
        <f>ROUND(I1045*H1045,2)</f>
        <v>0</v>
      </c>
      <c r="K1045" s="236"/>
      <c r="L1045" s="45"/>
      <c r="M1045" s="237" t="s">
        <v>1</v>
      </c>
      <c r="N1045" s="238" t="s">
        <v>43</v>
      </c>
      <c r="O1045" s="93"/>
      <c r="P1045" s="239">
        <f>O1045*H1045</f>
        <v>0</v>
      </c>
      <c r="Q1045" s="239">
        <v>0.014999999999999999</v>
      </c>
      <c r="R1045" s="239">
        <f>Q1045*H1045</f>
        <v>0.18637500000000001</v>
      </c>
      <c r="S1045" s="239">
        <v>0</v>
      </c>
      <c r="T1045" s="240">
        <f>S1045*H1045</f>
        <v>0</v>
      </c>
      <c r="U1045" s="39"/>
      <c r="V1045" s="39"/>
      <c r="W1045" s="39"/>
      <c r="X1045" s="39"/>
      <c r="Y1045" s="39"/>
      <c r="Z1045" s="39"/>
      <c r="AA1045" s="39"/>
      <c r="AB1045" s="39"/>
      <c r="AC1045" s="39"/>
      <c r="AD1045" s="39"/>
      <c r="AE1045" s="39"/>
      <c r="AR1045" s="241" t="s">
        <v>248</v>
      </c>
      <c r="AT1045" s="241" t="s">
        <v>163</v>
      </c>
      <c r="AU1045" s="241" t="s">
        <v>85</v>
      </c>
      <c r="AY1045" s="18" t="s">
        <v>161</v>
      </c>
      <c r="BE1045" s="242">
        <f>IF(N1045="základní",J1045,0)</f>
        <v>0</v>
      </c>
      <c r="BF1045" s="242">
        <f>IF(N1045="snížená",J1045,0)</f>
        <v>0</v>
      </c>
      <c r="BG1045" s="242">
        <f>IF(N1045="zákl. přenesená",J1045,0)</f>
        <v>0</v>
      </c>
      <c r="BH1045" s="242">
        <f>IF(N1045="sníž. přenesená",J1045,0)</f>
        <v>0</v>
      </c>
      <c r="BI1045" s="242">
        <f>IF(N1045="nulová",J1045,0)</f>
        <v>0</v>
      </c>
      <c r="BJ1045" s="18" t="s">
        <v>167</v>
      </c>
      <c r="BK1045" s="242">
        <f>ROUND(I1045*H1045,2)</f>
        <v>0</v>
      </c>
      <c r="BL1045" s="18" t="s">
        <v>248</v>
      </c>
      <c r="BM1045" s="241" t="s">
        <v>1550</v>
      </c>
    </row>
    <row r="1046" s="2" customFormat="1">
      <c r="A1046" s="39"/>
      <c r="B1046" s="40"/>
      <c r="C1046" s="41"/>
      <c r="D1046" s="243" t="s">
        <v>169</v>
      </c>
      <c r="E1046" s="41"/>
      <c r="F1046" s="244" t="s">
        <v>1549</v>
      </c>
      <c r="G1046" s="41"/>
      <c r="H1046" s="41"/>
      <c r="I1046" s="245"/>
      <c r="J1046" s="41"/>
      <c r="K1046" s="41"/>
      <c r="L1046" s="45"/>
      <c r="M1046" s="246"/>
      <c r="N1046" s="247"/>
      <c r="O1046" s="93"/>
      <c r="P1046" s="93"/>
      <c r="Q1046" s="93"/>
      <c r="R1046" s="93"/>
      <c r="S1046" s="93"/>
      <c r="T1046" s="94"/>
      <c r="U1046" s="39"/>
      <c r="V1046" s="39"/>
      <c r="W1046" s="39"/>
      <c r="X1046" s="39"/>
      <c r="Y1046" s="39"/>
      <c r="Z1046" s="39"/>
      <c r="AA1046" s="39"/>
      <c r="AB1046" s="39"/>
      <c r="AC1046" s="39"/>
      <c r="AD1046" s="39"/>
      <c r="AE1046" s="39"/>
      <c r="AT1046" s="18" t="s">
        <v>169</v>
      </c>
      <c r="AU1046" s="18" t="s">
        <v>85</v>
      </c>
    </row>
    <row r="1047" s="13" customFormat="1">
      <c r="A1047" s="13"/>
      <c r="B1047" s="248"/>
      <c r="C1047" s="249"/>
      <c r="D1047" s="243" t="s">
        <v>178</v>
      </c>
      <c r="E1047" s="250" t="s">
        <v>1</v>
      </c>
      <c r="F1047" s="251" t="s">
        <v>1542</v>
      </c>
      <c r="G1047" s="249"/>
      <c r="H1047" s="252">
        <v>12.425000000000001</v>
      </c>
      <c r="I1047" s="253"/>
      <c r="J1047" s="249"/>
      <c r="K1047" s="249"/>
      <c r="L1047" s="254"/>
      <c r="M1047" s="255"/>
      <c r="N1047" s="256"/>
      <c r="O1047" s="256"/>
      <c r="P1047" s="256"/>
      <c r="Q1047" s="256"/>
      <c r="R1047" s="256"/>
      <c r="S1047" s="256"/>
      <c r="T1047" s="257"/>
      <c r="U1047" s="13"/>
      <c r="V1047" s="13"/>
      <c r="W1047" s="13"/>
      <c r="X1047" s="13"/>
      <c r="Y1047" s="13"/>
      <c r="Z1047" s="13"/>
      <c r="AA1047" s="13"/>
      <c r="AB1047" s="13"/>
      <c r="AC1047" s="13"/>
      <c r="AD1047" s="13"/>
      <c r="AE1047" s="13"/>
      <c r="AT1047" s="258" t="s">
        <v>178</v>
      </c>
      <c r="AU1047" s="258" t="s">
        <v>85</v>
      </c>
      <c r="AV1047" s="13" t="s">
        <v>85</v>
      </c>
      <c r="AW1047" s="13" t="s">
        <v>32</v>
      </c>
      <c r="AX1047" s="13" t="s">
        <v>83</v>
      </c>
      <c r="AY1047" s="258" t="s">
        <v>161</v>
      </c>
    </row>
    <row r="1048" s="2" customFormat="1" ht="24.15" customHeight="1">
      <c r="A1048" s="39"/>
      <c r="B1048" s="40"/>
      <c r="C1048" s="229" t="s">
        <v>1551</v>
      </c>
      <c r="D1048" s="229" t="s">
        <v>163</v>
      </c>
      <c r="E1048" s="230" t="s">
        <v>1552</v>
      </c>
      <c r="F1048" s="231" t="s">
        <v>1553</v>
      </c>
      <c r="G1048" s="232" t="s">
        <v>260</v>
      </c>
      <c r="H1048" s="233">
        <v>40.000999999999998</v>
      </c>
      <c r="I1048" s="234"/>
      <c r="J1048" s="235">
        <f>ROUND(I1048*H1048,2)</f>
        <v>0</v>
      </c>
      <c r="K1048" s="236"/>
      <c r="L1048" s="45"/>
      <c r="M1048" s="237" t="s">
        <v>1</v>
      </c>
      <c r="N1048" s="238" t="s">
        <v>43</v>
      </c>
      <c r="O1048" s="93"/>
      <c r="P1048" s="239">
        <f>O1048*H1048</f>
        <v>0</v>
      </c>
      <c r="Q1048" s="239">
        <v>0</v>
      </c>
      <c r="R1048" s="239">
        <f>Q1048*H1048</f>
        <v>0</v>
      </c>
      <c r="S1048" s="239">
        <v>0.0030000000000000001</v>
      </c>
      <c r="T1048" s="240">
        <f>S1048*H1048</f>
        <v>0.120003</v>
      </c>
      <c r="U1048" s="39"/>
      <c r="V1048" s="39"/>
      <c r="W1048" s="39"/>
      <c r="X1048" s="39"/>
      <c r="Y1048" s="39"/>
      <c r="Z1048" s="39"/>
      <c r="AA1048" s="39"/>
      <c r="AB1048" s="39"/>
      <c r="AC1048" s="39"/>
      <c r="AD1048" s="39"/>
      <c r="AE1048" s="39"/>
      <c r="AR1048" s="241" t="s">
        <v>248</v>
      </c>
      <c r="AT1048" s="241" t="s">
        <v>163</v>
      </c>
      <c r="AU1048" s="241" t="s">
        <v>85</v>
      </c>
      <c r="AY1048" s="18" t="s">
        <v>161</v>
      </c>
      <c r="BE1048" s="242">
        <f>IF(N1048="základní",J1048,0)</f>
        <v>0</v>
      </c>
      <c r="BF1048" s="242">
        <f>IF(N1048="snížená",J1048,0)</f>
        <v>0</v>
      </c>
      <c r="BG1048" s="242">
        <f>IF(N1048="zákl. přenesená",J1048,0)</f>
        <v>0</v>
      </c>
      <c r="BH1048" s="242">
        <f>IF(N1048="sníž. přenesená",J1048,0)</f>
        <v>0</v>
      </c>
      <c r="BI1048" s="242">
        <f>IF(N1048="nulová",J1048,0)</f>
        <v>0</v>
      </c>
      <c r="BJ1048" s="18" t="s">
        <v>167</v>
      </c>
      <c r="BK1048" s="242">
        <f>ROUND(I1048*H1048,2)</f>
        <v>0</v>
      </c>
      <c r="BL1048" s="18" t="s">
        <v>248</v>
      </c>
      <c r="BM1048" s="241" t="s">
        <v>1554</v>
      </c>
    </row>
    <row r="1049" s="2" customFormat="1">
      <c r="A1049" s="39"/>
      <c r="B1049" s="40"/>
      <c r="C1049" s="41"/>
      <c r="D1049" s="243" t="s">
        <v>169</v>
      </c>
      <c r="E1049" s="41"/>
      <c r="F1049" s="244" t="s">
        <v>1553</v>
      </c>
      <c r="G1049" s="41"/>
      <c r="H1049" s="41"/>
      <c r="I1049" s="245"/>
      <c r="J1049" s="41"/>
      <c r="K1049" s="41"/>
      <c r="L1049" s="45"/>
      <c r="M1049" s="246"/>
      <c r="N1049" s="247"/>
      <c r="O1049" s="93"/>
      <c r="P1049" s="93"/>
      <c r="Q1049" s="93"/>
      <c r="R1049" s="93"/>
      <c r="S1049" s="93"/>
      <c r="T1049" s="94"/>
      <c r="U1049" s="39"/>
      <c r="V1049" s="39"/>
      <c r="W1049" s="39"/>
      <c r="X1049" s="39"/>
      <c r="Y1049" s="39"/>
      <c r="Z1049" s="39"/>
      <c r="AA1049" s="39"/>
      <c r="AB1049" s="39"/>
      <c r="AC1049" s="39"/>
      <c r="AD1049" s="39"/>
      <c r="AE1049" s="39"/>
      <c r="AT1049" s="18" t="s">
        <v>169</v>
      </c>
      <c r="AU1049" s="18" t="s">
        <v>85</v>
      </c>
    </row>
    <row r="1050" s="13" customFormat="1">
      <c r="A1050" s="13"/>
      <c r="B1050" s="248"/>
      <c r="C1050" s="249"/>
      <c r="D1050" s="243" t="s">
        <v>178</v>
      </c>
      <c r="E1050" s="250" t="s">
        <v>1</v>
      </c>
      <c r="F1050" s="251" t="s">
        <v>1542</v>
      </c>
      <c r="G1050" s="249"/>
      <c r="H1050" s="252">
        <v>12.425000000000001</v>
      </c>
      <c r="I1050" s="253"/>
      <c r="J1050" s="249"/>
      <c r="K1050" s="249"/>
      <c r="L1050" s="254"/>
      <c r="M1050" s="255"/>
      <c r="N1050" s="256"/>
      <c r="O1050" s="256"/>
      <c r="P1050" s="256"/>
      <c r="Q1050" s="256"/>
      <c r="R1050" s="256"/>
      <c r="S1050" s="256"/>
      <c r="T1050" s="257"/>
      <c r="U1050" s="13"/>
      <c r="V1050" s="13"/>
      <c r="W1050" s="13"/>
      <c r="X1050" s="13"/>
      <c r="Y1050" s="13"/>
      <c r="Z1050" s="13"/>
      <c r="AA1050" s="13"/>
      <c r="AB1050" s="13"/>
      <c r="AC1050" s="13"/>
      <c r="AD1050" s="13"/>
      <c r="AE1050" s="13"/>
      <c r="AT1050" s="258" t="s">
        <v>178</v>
      </c>
      <c r="AU1050" s="258" t="s">
        <v>85</v>
      </c>
      <c r="AV1050" s="13" t="s">
        <v>85</v>
      </c>
      <c r="AW1050" s="13" t="s">
        <v>32</v>
      </c>
      <c r="AX1050" s="13" t="s">
        <v>76</v>
      </c>
      <c r="AY1050" s="258" t="s">
        <v>161</v>
      </c>
    </row>
    <row r="1051" s="13" customFormat="1">
      <c r="A1051" s="13"/>
      <c r="B1051" s="248"/>
      <c r="C1051" s="249"/>
      <c r="D1051" s="243" t="s">
        <v>178</v>
      </c>
      <c r="E1051" s="250" t="s">
        <v>1</v>
      </c>
      <c r="F1051" s="251" t="s">
        <v>1555</v>
      </c>
      <c r="G1051" s="249"/>
      <c r="H1051" s="252">
        <v>27.576000000000001</v>
      </c>
      <c r="I1051" s="253"/>
      <c r="J1051" s="249"/>
      <c r="K1051" s="249"/>
      <c r="L1051" s="254"/>
      <c r="M1051" s="255"/>
      <c r="N1051" s="256"/>
      <c r="O1051" s="256"/>
      <c r="P1051" s="256"/>
      <c r="Q1051" s="256"/>
      <c r="R1051" s="256"/>
      <c r="S1051" s="256"/>
      <c r="T1051" s="257"/>
      <c r="U1051" s="13"/>
      <c r="V1051" s="13"/>
      <c r="W1051" s="13"/>
      <c r="X1051" s="13"/>
      <c r="Y1051" s="13"/>
      <c r="Z1051" s="13"/>
      <c r="AA1051" s="13"/>
      <c r="AB1051" s="13"/>
      <c r="AC1051" s="13"/>
      <c r="AD1051" s="13"/>
      <c r="AE1051" s="13"/>
      <c r="AT1051" s="258" t="s">
        <v>178</v>
      </c>
      <c r="AU1051" s="258" t="s">
        <v>85</v>
      </c>
      <c r="AV1051" s="13" t="s">
        <v>85</v>
      </c>
      <c r="AW1051" s="13" t="s">
        <v>32</v>
      </c>
      <c r="AX1051" s="13" t="s">
        <v>76</v>
      </c>
      <c r="AY1051" s="258" t="s">
        <v>161</v>
      </c>
    </row>
    <row r="1052" s="15" customFormat="1">
      <c r="A1052" s="15"/>
      <c r="B1052" s="270"/>
      <c r="C1052" s="271"/>
      <c r="D1052" s="243" t="s">
        <v>178</v>
      </c>
      <c r="E1052" s="272" t="s">
        <v>1</v>
      </c>
      <c r="F1052" s="273" t="s">
        <v>183</v>
      </c>
      <c r="G1052" s="271"/>
      <c r="H1052" s="274">
        <v>40.001000000000005</v>
      </c>
      <c r="I1052" s="275"/>
      <c r="J1052" s="271"/>
      <c r="K1052" s="271"/>
      <c r="L1052" s="276"/>
      <c r="M1052" s="277"/>
      <c r="N1052" s="278"/>
      <c r="O1052" s="278"/>
      <c r="P1052" s="278"/>
      <c r="Q1052" s="278"/>
      <c r="R1052" s="278"/>
      <c r="S1052" s="278"/>
      <c r="T1052" s="279"/>
      <c r="U1052" s="15"/>
      <c r="V1052" s="15"/>
      <c r="W1052" s="15"/>
      <c r="X1052" s="15"/>
      <c r="Y1052" s="15"/>
      <c r="Z1052" s="15"/>
      <c r="AA1052" s="15"/>
      <c r="AB1052" s="15"/>
      <c r="AC1052" s="15"/>
      <c r="AD1052" s="15"/>
      <c r="AE1052" s="15"/>
      <c r="AT1052" s="280" t="s">
        <v>178</v>
      </c>
      <c r="AU1052" s="280" t="s">
        <v>85</v>
      </c>
      <c r="AV1052" s="15" t="s">
        <v>167</v>
      </c>
      <c r="AW1052" s="15" t="s">
        <v>32</v>
      </c>
      <c r="AX1052" s="15" t="s">
        <v>83</v>
      </c>
      <c r="AY1052" s="280" t="s">
        <v>161</v>
      </c>
    </row>
    <row r="1053" s="2" customFormat="1" ht="16.5" customHeight="1">
      <c r="A1053" s="39"/>
      <c r="B1053" s="40"/>
      <c r="C1053" s="229" t="s">
        <v>1556</v>
      </c>
      <c r="D1053" s="229" t="s">
        <v>163</v>
      </c>
      <c r="E1053" s="230" t="s">
        <v>1557</v>
      </c>
      <c r="F1053" s="231" t="s">
        <v>1558</v>
      </c>
      <c r="G1053" s="232" t="s">
        <v>260</v>
      </c>
      <c r="H1053" s="233">
        <v>40.360999999999997</v>
      </c>
      <c r="I1053" s="234"/>
      <c r="J1053" s="235">
        <f>ROUND(I1053*H1053,2)</f>
        <v>0</v>
      </c>
      <c r="K1053" s="236"/>
      <c r="L1053" s="45"/>
      <c r="M1053" s="237" t="s">
        <v>1</v>
      </c>
      <c r="N1053" s="238" t="s">
        <v>43</v>
      </c>
      <c r="O1053" s="93"/>
      <c r="P1053" s="239">
        <f>O1053*H1053</f>
        <v>0</v>
      </c>
      <c r="Q1053" s="239">
        <v>0.00069999999999999999</v>
      </c>
      <c r="R1053" s="239">
        <f>Q1053*H1053</f>
        <v>0.028252699999999999</v>
      </c>
      <c r="S1053" s="239">
        <v>0</v>
      </c>
      <c r="T1053" s="240">
        <f>S1053*H1053</f>
        <v>0</v>
      </c>
      <c r="U1053" s="39"/>
      <c r="V1053" s="39"/>
      <c r="W1053" s="39"/>
      <c r="X1053" s="39"/>
      <c r="Y1053" s="39"/>
      <c r="Z1053" s="39"/>
      <c r="AA1053" s="39"/>
      <c r="AB1053" s="39"/>
      <c r="AC1053" s="39"/>
      <c r="AD1053" s="39"/>
      <c r="AE1053" s="39"/>
      <c r="AR1053" s="241" t="s">
        <v>248</v>
      </c>
      <c r="AT1053" s="241" t="s">
        <v>163</v>
      </c>
      <c r="AU1053" s="241" t="s">
        <v>85</v>
      </c>
      <c r="AY1053" s="18" t="s">
        <v>161</v>
      </c>
      <c r="BE1053" s="242">
        <f>IF(N1053="základní",J1053,0)</f>
        <v>0</v>
      </c>
      <c r="BF1053" s="242">
        <f>IF(N1053="snížená",J1053,0)</f>
        <v>0</v>
      </c>
      <c r="BG1053" s="242">
        <f>IF(N1053="zákl. přenesená",J1053,0)</f>
        <v>0</v>
      </c>
      <c r="BH1053" s="242">
        <f>IF(N1053="sníž. přenesená",J1053,0)</f>
        <v>0</v>
      </c>
      <c r="BI1053" s="242">
        <f>IF(N1053="nulová",J1053,0)</f>
        <v>0</v>
      </c>
      <c r="BJ1053" s="18" t="s">
        <v>167</v>
      </c>
      <c r="BK1053" s="242">
        <f>ROUND(I1053*H1053,2)</f>
        <v>0</v>
      </c>
      <c r="BL1053" s="18" t="s">
        <v>248</v>
      </c>
      <c r="BM1053" s="241" t="s">
        <v>1559</v>
      </c>
    </row>
    <row r="1054" s="2" customFormat="1">
      <c r="A1054" s="39"/>
      <c r="B1054" s="40"/>
      <c r="C1054" s="41"/>
      <c r="D1054" s="243" t="s">
        <v>169</v>
      </c>
      <c r="E1054" s="41"/>
      <c r="F1054" s="244" t="s">
        <v>1558</v>
      </c>
      <c r="G1054" s="41"/>
      <c r="H1054" s="41"/>
      <c r="I1054" s="245"/>
      <c r="J1054" s="41"/>
      <c r="K1054" s="41"/>
      <c r="L1054" s="45"/>
      <c r="M1054" s="246"/>
      <c r="N1054" s="247"/>
      <c r="O1054" s="93"/>
      <c r="P1054" s="93"/>
      <c r="Q1054" s="93"/>
      <c r="R1054" s="93"/>
      <c r="S1054" s="93"/>
      <c r="T1054" s="94"/>
      <c r="U1054" s="39"/>
      <c r="V1054" s="39"/>
      <c r="W1054" s="39"/>
      <c r="X1054" s="39"/>
      <c r="Y1054" s="39"/>
      <c r="Z1054" s="39"/>
      <c r="AA1054" s="39"/>
      <c r="AB1054" s="39"/>
      <c r="AC1054" s="39"/>
      <c r="AD1054" s="39"/>
      <c r="AE1054" s="39"/>
      <c r="AT1054" s="18" t="s">
        <v>169</v>
      </c>
      <c r="AU1054" s="18" t="s">
        <v>85</v>
      </c>
    </row>
    <row r="1055" s="13" customFormat="1">
      <c r="A1055" s="13"/>
      <c r="B1055" s="248"/>
      <c r="C1055" s="249"/>
      <c r="D1055" s="243" t="s">
        <v>178</v>
      </c>
      <c r="E1055" s="250" t="s">
        <v>1</v>
      </c>
      <c r="F1055" s="251" t="s">
        <v>1560</v>
      </c>
      <c r="G1055" s="249"/>
      <c r="H1055" s="252">
        <v>40.360999999999997</v>
      </c>
      <c r="I1055" s="253"/>
      <c r="J1055" s="249"/>
      <c r="K1055" s="249"/>
      <c r="L1055" s="254"/>
      <c r="M1055" s="255"/>
      <c r="N1055" s="256"/>
      <c r="O1055" s="256"/>
      <c r="P1055" s="256"/>
      <c r="Q1055" s="256"/>
      <c r="R1055" s="256"/>
      <c r="S1055" s="256"/>
      <c r="T1055" s="257"/>
      <c r="U1055" s="13"/>
      <c r="V1055" s="13"/>
      <c r="W1055" s="13"/>
      <c r="X1055" s="13"/>
      <c r="Y1055" s="13"/>
      <c r="Z1055" s="13"/>
      <c r="AA1055" s="13"/>
      <c r="AB1055" s="13"/>
      <c r="AC1055" s="13"/>
      <c r="AD1055" s="13"/>
      <c r="AE1055" s="13"/>
      <c r="AT1055" s="258" t="s">
        <v>178</v>
      </c>
      <c r="AU1055" s="258" t="s">
        <v>85</v>
      </c>
      <c r="AV1055" s="13" t="s">
        <v>85</v>
      </c>
      <c r="AW1055" s="13" t="s">
        <v>32</v>
      </c>
      <c r="AX1055" s="13" t="s">
        <v>83</v>
      </c>
      <c r="AY1055" s="258" t="s">
        <v>161</v>
      </c>
    </row>
    <row r="1056" s="2" customFormat="1" ht="55.5" customHeight="1">
      <c r="A1056" s="39"/>
      <c r="B1056" s="40"/>
      <c r="C1056" s="281" t="s">
        <v>1561</v>
      </c>
      <c r="D1056" s="281" t="s">
        <v>227</v>
      </c>
      <c r="E1056" s="282" t="s">
        <v>1562</v>
      </c>
      <c r="F1056" s="283" t="s">
        <v>1563</v>
      </c>
      <c r="G1056" s="284" t="s">
        <v>260</v>
      </c>
      <c r="H1056" s="285">
        <v>44.396999999999998</v>
      </c>
      <c r="I1056" s="286"/>
      <c r="J1056" s="287">
        <f>ROUND(I1056*H1056,2)</f>
        <v>0</v>
      </c>
      <c r="K1056" s="288"/>
      <c r="L1056" s="289"/>
      <c r="M1056" s="290" t="s">
        <v>1</v>
      </c>
      <c r="N1056" s="291" t="s">
        <v>43</v>
      </c>
      <c r="O1056" s="93"/>
      <c r="P1056" s="239">
        <f>O1056*H1056</f>
        <v>0</v>
      </c>
      <c r="Q1056" s="239">
        <v>0.0025000000000000001</v>
      </c>
      <c r="R1056" s="239">
        <f>Q1056*H1056</f>
        <v>0.11099249999999999</v>
      </c>
      <c r="S1056" s="239">
        <v>0</v>
      </c>
      <c r="T1056" s="240">
        <f>S1056*H1056</f>
        <v>0</v>
      </c>
      <c r="U1056" s="39"/>
      <c r="V1056" s="39"/>
      <c r="W1056" s="39"/>
      <c r="X1056" s="39"/>
      <c r="Y1056" s="39"/>
      <c r="Z1056" s="39"/>
      <c r="AA1056" s="39"/>
      <c r="AB1056" s="39"/>
      <c r="AC1056" s="39"/>
      <c r="AD1056" s="39"/>
      <c r="AE1056" s="39"/>
      <c r="AR1056" s="241" t="s">
        <v>328</v>
      </c>
      <c r="AT1056" s="241" t="s">
        <v>227</v>
      </c>
      <c r="AU1056" s="241" t="s">
        <v>85</v>
      </c>
      <c r="AY1056" s="18" t="s">
        <v>161</v>
      </c>
      <c r="BE1056" s="242">
        <f>IF(N1056="základní",J1056,0)</f>
        <v>0</v>
      </c>
      <c r="BF1056" s="242">
        <f>IF(N1056="snížená",J1056,0)</f>
        <v>0</v>
      </c>
      <c r="BG1056" s="242">
        <f>IF(N1056="zákl. přenesená",J1056,0)</f>
        <v>0</v>
      </c>
      <c r="BH1056" s="242">
        <f>IF(N1056="sníž. přenesená",J1056,0)</f>
        <v>0</v>
      </c>
      <c r="BI1056" s="242">
        <f>IF(N1056="nulová",J1056,0)</f>
        <v>0</v>
      </c>
      <c r="BJ1056" s="18" t="s">
        <v>167</v>
      </c>
      <c r="BK1056" s="242">
        <f>ROUND(I1056*H1056,2)</f>
        <v>0</v>
      </c>
      <c r="BL1056" s="18" t="s">
        <v>248</v>
      </c>
      <c r="BM1056" s="241" t="s">
        <v>1564</v>
      </c>
    </row>
    <row r="1057" s="2" customFormat="1">
      <c r="A1057" s="39"/>
      <c r="B1057" s="40"/>
      <c r="C1057" s="41"/>
      <c r="D1057" s="243" t="s">
        <v>169</v>
      </c>
      <c r="E1057" s="41"/>
      <c r="F1057" s="244" t="s">
        <v>1563</v>
      </c>
      <c r="G1057" s="41"/>
      <c r="H1057" s="41"/>
      <c r="I1057" s="245"/>
      <c r="J1057" s="41"/>
      <c r="K1057" s="41"/>
      <c r="L1057" s="45"/>
      <c r="M1057" s="246"/>
      <c r="N1057" s="247"/>
      <c r="O1057" s="93"/>
      <c r="P1057" s="93"/>
      <c r="Q1057" s="93"/>
      <c r="R1057" s="93"/>
      <c r="S1057" s="93"/>
      <c r="T1057" s="94"/>
      <c r="U1057" s="39"/>
      <c r="V1057" s="39"/>
      <c r="W1057" s="39"/>
      <c r="X1057" s="39"/>
      <c r="Y1057" s="39"/>
      <c r="Z1057" s="39"/>
      <c r="AA1057" s="39"/>
      <c r="AB1057" s="39"/>
      <c r="AC1057" s="39"/>
      <c r="AD1057" s="39"/>
      <c r="AE1057" s="39"/>
      <c r="AT1057" s="18" t="s">
        <v>169</v>
      </c>
      <c r="AU1057" s="18" t="s">
        <v>85</v>
      </c>
    </row>
    <row r="1058" s="13" customFormat="1">
      <c r="A1058" s="13"/>
      <c r="B1058" s="248"/>
      <c r="C1058" s="249"/>
      <c r="D1058" s="243" t="s">
        <v>178</v>
      </c>
      <c r="E1058" s="250" t="s">
        <v>1</v>
      </c>
      <c r="F1058" s="251" t="s">
        <v>1565</v>
      </c>
      <c r="G1058" s="249"/>
      <c r="H1058" s="252">
        <v>44.396999999999998</v>
      </c>
      <c r="I1058" s="253"/>
      <c r="J1058" s="249"/>
      <c r="K1058" s="249"/>
      <c r="L1058" s="254"/>
      <c r="M1058" s="255"/>
      <c r="N1058" s="256"/>
      <c r="O1058" s="256"/>
      <c r="P1058" s="256"/>
      <c r="Q1058" s="256"/>
      <c r="R1058" s="256"/>
      <c r="S1058" s="256"/>
      <c r="T1058" s="257"/>
      <c r="U1058" s="13"/>
      <c r="V1058" s="13"/>
      <c r="W1058" s="13"/>
      <c r="X1058" s="13"/>
      <c r="Y1058" s="13"/>
      <c r="Z1058" s="13"/>
      <c r="AA1058" s="13"/>
      <c r="AB1058" s="13"/>
      <c r="AC1058" s="13"/>
      <c r="AD1058" s="13"/>
      <c r="AE1058" s="13"/>
      <c r="AT1058" s="258" t="s">
        <v>178</v>
      </c>
      <c r="AU1058" s="258" t="s">
        <v>85</v>
      </c>
      <c r="AV1058" s="13" t="s">
        <v>85</v>
      </c>
      <c r="AW1058" s="13" t="s">
        <v>32</v>
      </c>
      <c r="AX1058" s="13" t="s">
        <v>83</v>
      </c>
      <c r="AY1058" s="258" t="s">
        <v>161</v>
      </c>
    </row>
    <row r="1059" s="2" customFormat="1" ht="21.75" customHeight="1">
      <c r="A1059" s="39"/>
      <c r="B1059" s="40"/>
      <c r="C1059" s="229" t="s">
        <v>1566</v>
      </c>
      <c r="D1059" s="229" t="s">
        <v>163</v>
      </c>
      <c r="E1059" s="230" t="s">
        <v>1567</v>
      </c>
      <c r="F1059" s="231" t="s">
        <v>1568</v>
      </c>
      <c r="G1059" s="232" t="s">
        <v>166</v>
      </c>
      <c r="H1059" s="233">
        <v>39.119999999999997</v>
      </c>
      <c r="I1059" s="234"/>
      <c r="J1059" s="235">
        <f>ROUND(I1059*H1059,2)</f>
        <v>0</v>
      </c>
      <c r="K1059" s="236"/>
      <c r="L1059" s="45"/>
      <c r="M1059" s="237" t="s">
        <v>1</v>
      </c>
      <c r="N1059" s="238" t="s">
        <v>43</v>
      </c>
      <c r="O1059" s="93"/>
      <c r="P1059" s="239">
        <f>O1059*H1059</f>
        <v>0</v>
      </c>
      <c r="Q1059" s="239">
        <v>0</v>
      </c>
      <c r="R1059" s="239">
        <f>Q1059*H1059</f>
        <v>0</v>
      </c>
      <c r="S1059" s="239">
        <v>0.00029999999999999997</v>
      </c>
      <c r="T1059" s="240">
        <f>S1059*H1059</f>
        <v>0.011735999999999998</v>
      </c>
      <c r="U1059" s="39"/>
      <c r="V1059" s="39"/>
      <c r="W1059" s="39"/>
      <c r="X1059" s="39"/>
      <c r="Y1059" s="39"/>
      <c r="Z1059" s="39"/>
      <c r="AA1059" s="39"/>
      <c r="AB1059" s="39"/>
      <c r="AC1059" s="39"/>
      <c r="AD1059" s="39"/>
      <c r="AE1059" s="39"/>
      <c r="AR1059" s="241" t="s">
        <v>248</v>
      </c>
      <c r="AT1059" s="241" t="s">
        <v>163</v>
      </c>
      <c r="AU1059" s="241" t="s">
        <v>85</v>
      </c>
      <c r="AY1059" s="18" t="s">
        <v>161</v>
      </c>
      <c r="BE1059" s="242">
        <f>IF(N1059="základní",J1059,0)</f>
        <v>0</v>
      </c>
      <c r="BF1059" s="242">
        <f>IF(N1059="snížená",J1059,0)</f>
        <v>0</v>
      </c>
      <c r="BG1059" s="242">
        <f>IF(N1059="zákl. přenesená",J1059,0)</f>
        <v>0</v>
      </c>
      <c r="BH1059" s="242">
        <f>IF(N1059="sníž. přenesená",J1059,0)</f>
        <v>0</v>
      </c>
      <c r="BI1059" s="242">
        <f>IF(N1059="nulová",J1059,0)</f>
        <v>0</v>
      </c>
      <c r="BJ1059" s="18" t="s">
        <v>167</v>
      </c>
      <c r="BK1059" s="242">
        <f>ROUND(I1059*H1059,2)</f>
        <v>0</v>
      </c>
      <c r="BL1059" s="18" t="s">
        <v>248</v>
      </c>
      <c r="BM1059" s="241" t="s">
        <v>1569</v>
      </c>
    </row>
    <row r="1060" s="2" customFormat="1">
      <c r="A1060" s="39"/>
      <c r="B1060" s="40"/>
      <c r="C1060" s="41"/>
      <c r="D1060" s="243" t="s">
        <v>169</v>
      </c>
      <c r="E1060" s="41"/>
      <c r="F1060" s="244" t="s">
        <v>1568</v>
      </c>
      <c r="G1060" s="41"/>
      <c r="H1060" s="41"/>
      <c r="I1060" s="245"/>
      <c r="J1060" s="41"/>
      <c r="K1060" s="41"/>
      <c r="L1060" s="45"/>
      <c r="M1060" s="246"/>
      <c r="N1060" s="247"/>
      <c r="O1060" s="93"/>
      <c r="P1060" s="93"/>
      <c r="Q1060" s="93"/>
      <c r="R1060" s="93"/>
      <c r="S1060" s="93"/>
      <c r="T1060" s="94"/>
      <c r="U1060" s="39"/>
      <c r="V1060" s="39"/>
      <c r="W1060" s="39"/>
      <c r="X1060" s="39"/>
      <c r="Y1060" s="39"/>
      <c r="Z1060" s="39"/>
      <c r="AA1060" s="39"/>
      <c r="AB1060" s="39"/>
      <c r="AC1060" s="39"/>
      <c r="AD1060" s="39"/>
      <c r="AE1060" s="39"/>
      <c r="AT1060" s="18" t="s">
        <v>169</v>
      </c>
      <c r="AU1060" s="18" t="s">
        <v>85</v>
      </c>
    </row>
    <row r="1061" s="13" customFormat="1">
      <c r="A1061" s="13"/>
      <c r="B1061" s="248"/>
      <c r="C1061" s="249"/>
      <c r="D1061" s="243" t="s">
        <v>178</v>
      </c>
      <c r="E1061" s="250" t="s">
        <v>1</v>
      </c>
      <c r="F1061" s="251" t="s">
        <v>1570</v>
      </c>
      <c r="G1061" s="249"/>
      <c r="H1061" s="252">
        <v>39.119999999999997</v>
      </c>
      <c r="I1061" s="253"/>
      <c r="J1061" s="249"/>
      <c r="K1061" s="249"/>
      <c r="L1061" s="254"/>
      <c r="M1061" s="255"/>
      <c r="N1061" s="256"/>
      <c r="O1061" s="256"/>
      <c r="P1061" s="256"/>
      <c r="Q1061" s="256"/>
      <c r="R1061" s="256"/>
      <c r="S1061" s="256"/>
      <c r="T1061" s="257"/>
      <c r="U1061" s="13"/>
      <c r="V1061" s="13"/>
      <c r="W1061" s="13"/>
      <c r="X1061" s="13"/>
      <c r="Y1061" s="13"/>
      <c r="Z1061" s="13"/>
      <c r="AA1061" s="13"/>
      <c r="AB1061" s="13"/>
      <c r="AC1061" s="13"/>
      <c r="AD1061" s="13"/>
      <c r="AE1061" s="13"/>
      <c r="AT1061" s="258" t="s">
        <v>178</v>
      </c>
      <c r="AU1061" s="258" t="s">
        <v>85</v>
      </c>
      <c r="AV1061" s="13" t="s">
        <v>85</v>
      </c>
      <c r="AW1061" s="13" t="s">
        <v>32</v>
      </c>
      <c r="AX1061" s="13" t="s">
        <v>83</v>
      </c>
      <c r="AY1061" s="258" t="s">
        <v>161</v>
      </c>
    </row>
    <row r="1062" s="2" customFormat="1" ht="16.5" customHeight="1">
      <c r="A1062" s="39"/>
      <c r="B1062" s="40"/>
      <c r="C1062" s="229" t="s">
        <v>1571</v>
      </c>
      <c r="D1062" s="229" t="s">
        <v>163</v>
      </c>
      <c r="E1062" s="230" t="s">
        <v>1572</v>
      </c>
      <c r="F1062" s="231" t="s">
        <v>1573</v>
      </c>
      <c r="G1062" s="232" t="s">
        <v>166</v>
      </c>
      <c r="H1062" s="233">
        <v>33.600000000000001</v>
      </c>
      <c r="I1062" s="234"/>
      <c r="J1062" s="235">
        <f>ROUND(I1062*H1062,2)</f>
        <v>0</v>
      </c>
      <c r="K1062" s="236"/>
      <c r="L1062" s="45"/>
      <c r="M1062" s="237" t="s">
        <v>1</v>
      </c>
      <c r="N1062" s="238" t="s">
        <v>43</v>
      </c>
      <c r="O1062" s="93"/>
      <c r="P1062" s="239">
        <f>O1062*H1062</f>
        <v>0</v>
      </c>
      <c r="Q1062" s="239">
        <v>3.0000000000000001E-05</v>
      </c>
      <c r="R1062" s="239">
        <f>Q1062*H1062</f>
        <v>0.001008</v>
      </c>
      <c r="S1062" s="239">
        <v>0</v>
      </c>
      <c r="T1062" s="240">
        <f>S1062*H1062</f>
        <v>0</v>
      </c>
      <c r="U1062" s="39"/>
      <c r="V1062" s="39"/>
      <c r="W1062" s="39"/>
      <c r="X1062" s="39"/>
      <c r="Y1062" s="39"/>
      <c r="Z1062" s="39"/>
      <c r="AA1062" s="39"/>
      <c r="AB1062" s="39"/>
      <c r="AC1062" s="39"/>
      <c r="AD1062" s="39"/>
      <c r="AE1062" s="39"/>
      <c r="AR1062" s="241" t="s">
        <v>248</v>
      </c>
      <c r="AT1062" s="241" t="s">
        <v>163</v>
      </c>
      <c r="AU1062" s="241" t="s">
        <v>85</v>
      </c>
      <c r="AY1062" s="18" t="s">
        <v>161</v>
      </c>
      <c r="BE1062" s="242">
        <f>IF(N1062="základní",J1062,0)</f>
        <v>0</v>
      </c>
      <c r="BF1062" s="242">
        <f>IF(N1062="snížená",J1062,0)</f>
        <v>0</v>
      </c>
      <c r="BG1062" s="242">
        <f>IF(N1062="zákl. přenesená",J1062,0)</f>
        <v>0</v>
      </c>
      <c r="BH1062" s="242">
        <f>IF(N1062="sníž. přenesená",J1062,0)</f>
        <v>0</v>
      </c>
      <c r="BI1062" s="242">
        <f>IF(N1062="nulová",J1062,0)</f>
        <v>0</v>
      </c>
      <c r="BJ1062" s="18" t="s">
        <v>167</v>
      </c>
      <c r="BK1062" s="242">
        <f>ROUND(I1062*H1062,2)</f>
        <v>0</v>
      </c>
      <c r="BL1062" s="18" t="s">
        <v>248</v>
      </c>
      <c r="BM1062" s="241" t="s">
        <v>1574</v>
      </c>
    </row>
    <row r="1063" s="2" customFormat="1">
      <c r="A1063" s="39"/>
      <c r="B1063" s="40"/>
      <c r="C1063" s="41"/>
      <c r="D1063" s="243" t="s">
        <v>169</v>
      </c>
      <c r="E1063" s="41"/>
      <c r="F1063" s="244" t="s">
        <v>1573</v>
      </c>
      <c r="G1063" s="41"/>
      <c r="H1063" s="41"/>
      <c r="I1063" s="245"/>
      <c r="J1063" s="41"/>
      <c r="K1063" s="41"/>
      <c r="L1063" s="45"/>
      <c r="M1063" s="246"/>
      <c r="N1063" s="247"/>
      <c r="O1063" s="93"/>
      <c r="P1063" s="93"/>
      <c r="Q1063" s="93"/>
      <c r="R1063" s="93"/>
      <c r="S1063" s="93"/>
      <c r="T1063" s="94"/>
      <c r="U1063" s="39"/>
      <c r="V1063" s="39"/>
      <c r="W1063" s="39"/>
      <c r="X1063" s="39"/>
      <c r="Y1063" s="39"/>
      <c r="Z1063" s="39"/>
      <c r="AA1063" s="39"/>
      <c r="AB1063" s="39"/>
      <c r="AC1063" s="39"/>
      <c r="AD1063" s="39"/>
      <c r="AE1063" s="39"/>
      <c r="AT1063" s="18" t="s">
        <v>169</v>
      </c>
      <c r="AU1063" s="18" t="s">
        <v>85</v>
      </c>
    </row>
    <row r="1064" s="13" customFormat="1">
      <c r="A1064" s="13"/>
      <c r="B1064" s="248"/>
      <c r="C1064" s="249"/>
      <c r="D1064" s="243" t="s">
        <v>178</v>
      </c>
      <c r="E1064" s="250" t="s">
        <v>1</v>
      </c>
      <c r="F1064" s="251" t="s">
        <v>1575</v>
      </c>
      <c r="G1064" s="249"/>
      <c r="H1064" s="252">
        <v>12.800000000000001</v>
      </c>
      <c r="I1064" s="253"/>
      <c r="J1064" s="249"/>
      <c r="K1064" s="249"/>
      <c r="L1064" s="254"/>
      <c r="M1064" s="255"/>
      <c r="N1064" s="256"/>
      <c r="O1064" s="256"/>
      <c r="P1064" s="256"/>
      <c r="Q1064" s="256"/>
      <c r="R1064" s="256"/>
      <c r="S1064" s="256"/>
      <c r="T1064" s="257"/>
      <c r="U1064" s="13"/>
      <c r="V1064" s="13"/>
      <c r="W1064" s="13"/>
      <c r="X1064" s="13"/>
      <c r="Y1064" s="13"/>
      <c r="Z1064" s="13"/>
      <c r="AA1064" s="13"/>
      <c r="AB1064" s="13"/>
      <c r="AC1064" s="13"/>
      <c r="AD1064" s="13"/>
      <c r="AE1064" s="13"/>
      <c r="AT1064" s="258" t="s">
        <v>178</v>
      </c>
      <c r="AU1064" s="258" t="s">
        <v>85</v>
      </c>
      <c r="AV1064" s="13" t="s">
        <v>85</v>
      </c>
      <c r="AW1064" s="13" t="s">
        <v>32</v>
      </c>
      <c r="AX1064" s="13" t="s">
        <v>76</v>
      </c>
      <c r="AY1064" s="258" t="s">
        <v>161</v>
      </c>
    </row>
    <row r="1065" s="13" customFormat="1">
      <c r="A1065" s="13"/>
      <c r="B1065" s="248"/>
      <c r="C1065" s="249"/>
      <c r="D1065" s="243" t="s">
        <v>178</v>
      </c>
      <c r="E1065" s="250" t="s">
        <v>1</v>
      </c>
      <c r="F1065" s="251" t="s">
        <v>1576</v>
      </c>
      <c r="G1065" s="249"/>
      <c r="H1065" s="252">
        <v>20.800000000000001</v>
      </c>
      <c r="I1065" s="253"/>
      <c r="J1065" s="249"/>
      <c r="K1065" s="249"/>
      <c r="L1065" s="254"/>
      <c r="M1065" s="255"/>
      <c r="N1065" s="256"/>
      <c r="O1065" s="256"/>
      <c r="P1065" s="256"/>
      <c r="Q1065" s="256"/>
      <c r="R1065" s="256"/>
      <c r="S1065" s="256"/>
      <c r="T1065" s="257"/>
      <c r="U1065" s="13"/>
      <c r="V1065" s="13"/>
      <c r="W1065" s="13"/>
      <c r="X1065" s="13"/>
      <c r="Y1065" s="13"/>
      <c r="Z1065" s="13"/>
      <c r="AA1065" s="13"/>
      <c r="AB1065" s="13"/>
      <c r="AC1065" s="13"/>
      <c r="AD1065" s="13"/>
      <c r="AE1065" s="13"/>
      <c r="AT1065" s="258" t="s">
        <v>178</v>
      </c>
      <c r="AU1065" s="258" t="s">
        <v>85</v>
      </c>
      <c r="AV1065" s="13" t="s">
        <v>85</v>
      </c>
      <c r="AW1065" s="13" t="s">
        <v>32</v>
      </c>
      <c r="AX1065" s="13" t="s">
        <v>76</v>
      </c>
      <c r="AY1065" s="258" t="s">
        <v>161</v>
      </c>
    </row>
    <row r="1066" s="15" customFormat="1">
      <c r="A1066" s="15"/>
      <c r="B1066" s="270"/>
      <c r="C1066" s="271"/>
      <c r="D1066" s="243" t="s">
        <v>178</v>
      </c>
      <c r="E1066" s="272" t="s">
        <v>1</v>
      </c>
      <c r="F1066" s="273" t="s">
        <v>183</v>
      </c>
      <c r="G1066" s="271"/>
      <c r="H1066" s="274">
        <v>33.600000000000001</v>
      </c>
      <c r="I1066" s="275"/>
      <c r="J1066" s="271"/>
      <c r="K1066" s="271"/>
      <c r="L1066" s="276"/>
      <c r="M1066" s="277"/>
      <c r="N1066" s="278"/>
      <c r="O1066" s="278"/>
      <c r="P1066" s="278"/>
      <c r="Q1066" s="278"/>
      <c r="R1066" s="278"/>
      <c r="S1066" s="278"/>
      <c r="T1066" s="279"/>
      <c r="U1066" s="15"/>
      <c r="V1066" s="15"/>
      <c r="W1066" s="15"/>
      <c r="X1066" s="15"/>
      <c r="Y1066" s="15"/>
      <c r="Z1066" s="15"/>
      <c r="AA1066" s="15"/>
      <c r="AB1066" s="15"/>
      <c r="AC1066" s="15"/>
      <c r="AD1066" s="15"/>
      <c r="AE1066" s="15"/>
      <c r="AT1066" s="280" t="s">
        <v>178</v>
      </c>
      <c r="AU1066" s="280" t="s">
        <v>85</v>
      </c>
      <c r="AV1066" s="15" t="s">
        <v>167</v>
      </c>
      <c r="AW1066" s="15" t="s">
        <v>32</v>
      </c>
      <c r="AX1066" s="15" t="s">
        <v>83</v>
      </c>
      <c r="AY1066" s="280" t="s">
        <v>161</v>
      </c>
    </row>
    <row r="1067" s="2" customFormat="1" ht="16.5" customHeight="1">
      <c r="A1067" s="39"/>
      <c r="B1067" s="40"/>
      <c r="C1067" s="281" t="s">
        <v>1577</v>
      </c>
      <c r="D1067" s="281" t="s">
        <v>227</v>
      </c>
      <c r="E1067" s="282" t="s">
        <v>1578</v>
      </c>
      <c r="F1067" s="283" t="s">
        <v>1579</v>
      </c>
      <c r="G1067" s="284" t="s">
        <v>166</v>
      </c>
      <c r="H1067" s="285">
        <v>34.271999999999998</v>
      </c>
      <c r="I1067" s="286"/>
      <c r="J1067" s="287">
        <f>ROUND(I1067*H1067,2)</f>
        <v>0</v>
      </c>
      <c r="K1067" s="288"/>
      <c r="L1067" s="289"/>
      <c r="M1067" s="290" t="s">
        <v>1</v>
      </c>
      <c r="N1067" s="291" t="s">
        <v>43</v>
      </c>
      <c r="O1067" s="93"/>
      <c r="P1067" s="239">
        <f>O1067*H1067</f>
        <v>0</v>
      </c>
      <c r="Q1067" s="239">
        <v>0.00038000000000000002</v>
      </c>
      <c r="R1067" s="239">
        <f>Q1067*H1067</f>
        <v>0.01302336</v>
      </c>
      <c r="S1067" s="239">
        <v>0</v>
      </c>
      <c r="T1067" s="240">
        <f>S1067*H1067</f>
        <v>0</v>
      </c>
      <c r="U1067" s="39"/>
      <c r="V1067" s="39"/>
      <c r="W1067" s="39"/>
      <c r="X1067" s="39"/>
      <c r="Y1067" s="39"/>
      <c r="Z1067" s="39"/>
      <c r="AA1067" s="39"/>
      <c r="AB1067" s="39"/>
      <c r="AC1067" s="39"/>
      <c r="AD1067" s="39"/>
      <c r="AE1067" s="39"/>
      <c r="AR1067" s="241" t="s">
        <v>328</v>
      </c>
      <c r="AT1067" s="241" t="s">
        <v>227</v>
      </c>
      <c r="AU1067" s="241" t="s">
        <v>85</v>
      </c>
      <c r="AY1067" s="18" t="s">
        <v>161</v>
      </c>
      <c r="BE1067" s="242">
        <f>IF(N1067="základní",J1067,0)</f>
        <v>0</v>
      </c>
      <c r="BF1067" s="242">
        <f>IF(N1067="snížená",J1067,0)</f>
        <v>0</v>
      </c>
      <c r="BG1067" s="242">
        <f>IF(N1067="zákl. přenesená",J1067,0)</f>
        <v>0</v>
      </c>
      <c r="BH1067" s="242">
        <f>IF(N1067="sníž. přenesená",J1067,0)</f>
        <v>0</v>
      </c>
      <c r="BI1067" s="242">
        <f>IF(N1067="nulová",J1067,0)</f>
        <v>0</v>
      </c>
      <c r="BJ1067" s="18" t="s">
        <v>167</v>
      </c>
      <c r="BK1067" s="242">
        <f>ROUND(I1067*H1067,2)</f>
        <v>0</v>
      </c>
      <c r="BL1067" s="18" t="s">
        <v>248</v>
      </c>
      <c r="BM1067" s="241" t="s">
        <v>1580</v>
      </c>
    </row>
    <row r="1068" s="2" customFormat="1">
      <c r="A1068" s="39"/>
      <c r="B1068" s="40"/>
      <c r="C1068" s="41"/>
      <c r="D1068" s="243" t="s">
        <v>169</v>
      </c>
      <c r="E1068" s="41"/>
      <c r="F1068" s="244" t="s">
        <v>1579</v>
      </c>
      <c r="G1068" s="41"/>
      <c r="H1068" s="41"/>
      <c r="I1068" s="245"/>
      <c r="J1068" s="41"/>
      <c r="K1068" s="41"/>
      <c r="L1068" s="45"/>
      <c r="M1068" s="246"/>
      <c r="N1068" s="247"/>
      <c r="O1068" s="93"/>
      <c r="P1068" s="93"/>
      <c r="Q1068" s="93"/>
      <c r="R1068" s="93"/>
      <c r="S1068" s="93"/>
      <c r="T1068" s="94"/>
      <c r="U1068" s="39"/>
      <c r="V1068" s="39"/>
      <c r="W1068" s="39"/>
      <c r="X1068" s="39"/>
      <c r="Y1068" s="39"/>
      <c r="Z1068" s="39"/>
      <c r="AA1068" s="39"/>
      <c r="AB1068" s="39"/>
      <c r="AC1068" s="39"/>
      <c r="AD1068" s="39"/>
      <c r="AE1068" s="39"/>
      <c r="AT1068" s="18" t="s">
        <v>169</v>
      </c>
      <c r="AU1068" s="18" t="s">
        <v>85</v>
      </c>
    </row>
    <row r="1069" s="13" customFormat="1">
      <c r="A1069" s="13"/>
      <c r="B1069" s="248"/>
      <c r="C1069" s="249"/>
      <c r="D1069" s="243" t="s">
        <v>178</v>
      </c>
      <c r="E1069" s="250" t="s">
        <v>1</v>
      </c>
      <c r="F1069" s="251" t="s">
        <v>1581</v>
      </c>
      <c r="G1069" s="249"/>
      <c r="H1069" s="252">
        <v>34.271999999999998</v>
      </c>
      <c r="I1069" s="253"/>
      <c r="J1069" s="249"/>
      <c r="K1069" s="249"/>
      <c r="L1069" s="254"/>
      <c r="M1069" s="255"/>
      <c r="N1069" s="256"/>
      <c r="O1069" s="256"/>
      <c r="P1069" s="256"/>
      <c r="Q1069" s="256"/>
      <c r="R1069" s="256"/>
      <c r="S1069" s="256"/>
      <c r="T1069" s="257"/>
      <c r="U1069" s="13"/>
      <c r="V1069" s="13"/>
      <c r="W1069" s="13"/>
      <c r="X1069" s="13"/>
      <c r="Y1069" s="13"/>
      <c r="Z1069" s="13"/>
      <c r="AA1069" s="13"/>
      <c r="AB1069" s="13"/>
      <c r="AC1069" s="13"/>
      <c r="AD1069" s="13"/>
      <c r="AE1069" s="13"/>
      <c r="AT1069" s="258" t="s">
        <v>178</v>
      </c>
      <c r="AU1069" s="258" t="s">
        <v>85</v>
      </c>
      <c r="AV1069" s="13" t="s">
        <v>85</v>
      </c>
      <c r="AW1069" s="13" t="s">
        <v>32</v>
      </c>
      <c r="AX1069" s="13" t="s">
        <v>83</v>
      </c>
      <c r="AY1069" s="258" t="s">
        <v>161</v>
      </c>
    </row>
    <row r="1070" s="2" customFormat="1" ht="16.5" customHeight="1">
      <c r="A1070" s="39"/>
      <c r="B1070" s="40"/>
      <c r="C1070" s="229" t="s">
        <v>1582</v>
      </c>
      <c r="D1070" s="229" t="s">
        <v>163</v>
      </c>
      <c r="E1070" s="230" t="s">
        <v>1583</v>
      </c>
      <c r="F1070" s="231" t="s">
        <v>1584</v>
      </c>
      <c r="G1070" s="232" t="s">
        <v>260</v>
      </c>
      <c r="H1070" s="233">
        <v>40.000999999999998</v>
      </c>
      <c r="I1070" s="234"/>
      <c r="J1070" s="235">
        <f>ROUND(I1070*H1070,2)</f>
        <v>0</v>
      </c>
      <c r="K1070" s="236"/>
      <c r="L1070" s="45"/>
      <c r="M1070" s="237" t="s">
        <v>1</v>
      </c>
      <c r="N1070" s="238" t="s">
        <v>43</v>
      </c>
      <c r="O1070" s="93"/>
      <c r="P1070" s="239">
        <f>O1070*H1070</f>
        <v>0</v>
      </c>
      <c r="Q1070" s="239">
        <v>0</v>
      </c>
      <c r="R1070" s="239">
        <f>Q1070*H1070</f>
        <v>0</v>
      </c>
      <c r="S1070" s="239">
        <v>0</v>
      </c>
      <c r="T1070" s="240">
        <f>S1070*H1070</f>
        <v>0</v>
      </c>
      <c r="U1070" s="39"/>
      <c r="V1070" s="39"/>
      <c r="W1070" s="39"/>
      <c r="X1070" s="39"/>
      <c r="Y1070" s="39"/>
      <c r="Z1070" s="39"/>
      <c r="AA1070" s="39"/>
      <c r="AB1070" s="39"/>
      <c r="AC1070" s="39"/>
      <c r="AD1070" s="39"/>
      <c r="AE1070" s="39"/>
      <c r="AR1070" s="241" t="s">
        <v>248</v>
      </c>
      <c r="AT1070" s="241" t="s">
        <v>163</v>
      </c>
      <c r="AU1070" s="241" t="s">
        <v>85</v>
      </c>
      <c r="AY1070" s="18" t="s">
        <v>161</v>
      </c>
      <c r="BE1070" s="242">
        <f>IF(N1070="základní",J1070,0)</f>
        <v>0</v>
      </c>
      <c r="BF1070" s="242">
        <f>IF(N1070="snížená",J1070,0)</f>
        <v>0</v>
      </c>
      <c r="BG1070" s="242">
        <f>IF(N1070="zákl. přenesená",J1070,0)</f>
        <v>0</v>
      </c>
      <c r="BH1070" s="242">
        <f>IF(N1070="sníž. přenesená",J1070,0)</f>
        <v>0</v>
      </c>
      <c r="BI1070" s="242">
        <f>IF(N1070="nulová",J1070,0)</f>
        <v>0</v>
      </c>
      <c r="BJ1070" s="18" t="s">
        <v>167</v>
      </c>
      <c r="BK1070" s="242">
        <f>ROUND(I1070*H1070,2)</f>
        <v>0</v>
      </c>
      <c r="BL1070" s="18" t="s">
        <v>248</v>
      </c>
      <c r="BM1070" s="241" t="s">
        <v>1585</v>
      </c>
    </row>
    <row r="1071" s="2" customFormat="1">
      <c r="A1071" s="39"/>
      <c r="B1071" s="40"/>
      <c r="C1071" s="41"/>
      <c r="D1071" s="243" t="s">
        <v>169</v>
      </c>
      <c r="E1071" s="41"/>
      <c r="F1071" s="244" t="s">
        <v>1584</v>
      </c>
      <c r="G1071" s="41"/>
      <c r="H1071" s="41"/>
      <c r="I1071" s="245"/>
      <c r="J1071" s="41"/>
      <c r="K1071" s="41"/>
      <c r="L1071" s="45"/>
      <c r="M1071" s="246"/>
      <c r="N1071" s="247"/>
      <c r="O1071" s="93"/>
      <c r="P1071" s="93"/>
      <c r="Q1071" s="93"/>
      <c r="R1071" s="93"/>
      <c r="S1071" s="93"/>
      <c r="T1071" s="94"/>
      <c r="U1071" s="39"/>
      <c r="V1071" s="39"/>
      <c r="W1071" s="39"/>
      <c r="X1071" s="39"/>
      <c r="Y1071" s="39"/>
      <c r="Z1071" s="39"/>
      <c r="AA1071" s="39"/>
      <c r="AB1071" s="39"/>
      <c r="AC1071" s="39"/>
      <c r="AD1071" s="39"/>
      <c r="AE1071" s="39"/>
      <c r="AT1071" s="18" t="s">
        <v>169</v>
      </c>
      <c r="AU1071" s="18" t="s">
        <v>85</v>
      </c>
    </row>
    <row r="1072" s="13" customFormat="1">
      <c r="A1072" s="13"/>
      <c r="B1072" s="248"/>
      <c r="C1072" s="249"/>
      <c r="D1072" s="243" t="s">
        <v>178</v>
      </c>
      <c r="E1072" s="250" t="s">
        <v>1</v>
      </c>
      <c r="F1072" s="251" t="s">
        <v>1542</v>
      </c>
      <c r="G1072" s="249"/>
      <c r="H1072" s="252">
        <v>12.425000000000001</v>
      </c>
      <c r="I1072" s="253"/>
      <c r="J1072" s="249"/>
      <c r="K1072" s="249"/>
      <c r="L1072" s="254"/>
      <c r="M1072" s="255"/>
      <c r="N1072" s="256"/>
      <c r="O1072" s="256"/>
      <c r="P1072" s="256"/>
      <c r="Q1072" s="256"/>
      <c r="R1072" s="256"/>
      <c r="S1072" s="256"/>
      <c r="T1072" s="257"/>
      <c r="U1072" s="13"/>
      <c r="V1072" s="13"/>
      <c r="W1072" s="13"/>
      <c r="X1072" s="13"/>
      <c r="Y1072" s="13"/>
      <c r="Z1072" s="13"/>
      <c r="AA1072" s="13"/>
      <c r="AB1072" s="13"/>
      <c r="AC1072" s="13"/>
      <c r="AD1072" s="13"/>
      <c r="AE1072" s="13"/>
      <c r="AT1072" s="258" t="s">
        <v>178</v>
      </c>
      <c r="AU1072" s="258" t="s">
        <v>85</v>
      </c>
      <c r="AV1072" s="13" t="s">
        <v>85</v>
      </c>
      <c r="AW1072" s="13" t="s">
        <v>32</v>
      </c>
      <c r="AX1072" s="13" t="s">
        <v>76</v>
      </c>
      <c r="AY1072" s="258" t="s">
        <v>161</v>
      </c>
    </row>
    <row r="1073" s="13" customFormat="1">
      <c r="A1073" s="13"/>
      <c r="B1073" s="248"/>
      <c r="C1073" s="249"/>
      <c r="D1073" s="243" t="s">
        <v>178</v>
      </c>
      <c r="E1073" s="250" t="s">
        <v>1</v>
      </c>
      <c r="F1073" s="251" t="s">
        <v>1555</v>
      </c>
      <c r="G1073" s="249"/>
      <c r="H1073" s="252">
        <v>27.576000000000001</v>
      </c>
      <c r="I1073" s="253"/>
      <c r="J1073" s="249"/>
      <c r="K1073" s="249"/>
      <c r="L1073" s="254"/>
      <c r="M1073" s="255"/>
      <c r="N1073" s="256"/>
      <c r="O1073" s="256"/>
      <c r="P1073" s="256"/>
      <c r="Q1073" s="256"/>
      <c r="R1073" s="256"/>
      <c r="S1073" s="256"/>
      <c r="T1073" s="257"/>
      <c r="U1073" s="13"/>
      <c r="V1073" s="13"/>
      <c r="W1073" s="13"/>
      <c r="X1073" s="13"/>
      <c r="Y1073" s="13"/>
      <c r="Z1073" s="13"/>
      <c r="AA1073" s="13"/>
      <c r="AB1073" s="13"/>
      <c r="AC1073" s="13"/>
      <c r="AD1073" s="13"/>
      <c r="AE1073" s="13"/>
      <c r="AT1073" s="258" t="s">
        <v>178</v>
      </c>
      <c r="AU1073" s="258" t="s">
        <v>85</v>
      </c>
      <c r="AV1073" s="13" t="s">
        <v>85</v>
      </c>
      <c r="AW1073" s="13" t="s">
        <v>32</v>
      </c>
      <c r="AX1073" s="13" t="s">
        <v>76</v>
      </c>
      <c r="AY1073" s="258" t="s">
        <v>161</v>
      </c>
    </row>
    <row r="1074" s="15" customFormat="1">
      <c r="A1074" s="15"/>
      <c r="B1074" s="270"/>
      <c r="C1074" s="271"/>
      <c r="D1074" s="243" t="s">
        <v>178</v>
      </c>
      <c r="E1074" s="272" t="s">
        <v>1</v>
      </c>
      <c r="F1074" s="273" t="s">
        <v>183</v>
      </c>
      <c r="G1074" s="271"/>
      <c r="H1074" s="274">
        <v>40.001000000000005</v>
      </c>
      <c r="I1074" s="275"/>
      <c r="J1074" s="271"/>
      <c r="K1074" s="271"/>
      <c r="L1074" s="276"/>
      <c r="M1074" s="277"/>
      <c r="N1074" s="278"/>
      <c r="O1074" s="278"/>
      <c r="P1074" s="278"/>
      <c r="Q1074" s="278"/>
      <c r="R1074" s="278"/>
      <c r="S1074" s="278"/>
      <c r="T1074" s="279"/>
      <c r="U1074" s="15"/>
      <c r="V1074" s="15"/>
      <c r="W1074" s="15"/>
      <c r="X1074" s="15"/>
      <c r="Y1074" s="15"/>
      <c r="Z1074" s="15"/>
      <c r="AA1074" s="15"/>
      <c r="AB1074" s="15"/>
      <c r="AC1074" s="15"/>
      <c r="AD1074" s="15"/>
      <c r="AE1074" s="15"/>
      <c r="AT1074" s="280" t="s">
        <v>178</v>
      </c>
      <c r="AU1074" s="280" t="s">
        <v>85</v>
      </c>
      <c r="AV1074" s="15" t="s">
        <v>167</v>
      </c>
      <c r="AW1074" s="15" t="s">
        <v>32</v>
      </c>
      <c r="AX1074" s="15" t="s">
        <v>83</v>
      </c>
      <c r="AY1074" s="280" t="s">
        <v>161</v>
      </c>
    </row>
    <row r="1075" s="2" customFormat="1" ht="24.15" customHeight="1">
      <c r="A1075" s="39"/>
      <c r="B1075" s="40"/>
      <c r="C1075" s="229" t="s">
        <v>1586</v>
      </c>
      <c r="D1075" s="229" t="s">
        <v>163</v>
      </c>
      <c r="E1075" s="230" t="s">
        <v>1587</v>
      </c>
      <c r="F1075" s="231" t="s">
        <v>1588</v>
      </c>
      <c r="G1075" s="232" t="s">
        <v>214</v>
      </c>
      <c r="H1075" s="233">
        <v>0.35699999999999998</v>
      </c>
      <c r="I1075" s="234"/>
      <c r="J1075" s="235">
        <f>ROUND(I1075*H1075,2)</f>
        <v>0</v>
      </c>
      <c r="K1075" s="236"/>
      <c r="L1075" s="45"/>
      <c r="M1075" s="237" t="s">
        <v>1</v>
      </c>
      <c r="N1075" s="238" t="s">
        <v>43</v>
      </c>
      <c r="O1075" s="93"/>
      <c r="P1075" s="239">
        <f>O1075*H1075</f>
        <v>0</v>
      </c>
      <c r="Q1075" s="239">
        <v>0</v>
      </c>
      <c r="R1075" s="239">
        <f>Q1075*H1075</f>
        <v>0</v>
      </c>
      <c r="S1075" s="239">
        <v>0</v>
      </c>
      <c r="T1075" s="240">
        <f>S1075*H1075</f>
        <v>0</v>
      </c>
      <c r="U1075" s="39"/>
      <c r="V1075" s="39"/>
      <c r="W1075" s="39"/>
      <c r="X1075" s="39"/>
      <c r="Y1075" s="39"/>
      <c r="Z1075" s="39"/>
      <c r="AA1075" s="39"/>
      <c r="AB1075" s="39"/>
      <c r="AC1075" s="39"/>
      <c r="AD1075" s="39"/>
      <c r="AE1075" s="39"/>
      <c r="AR1075" s="241" t="s">
        <v>248</v>
      </c>
      <c r="AT1075" s="241" t="s">
        <v>163</v>
      </c>
      <c r="AU1075" s="241" t="s">
        <v>85</v>
      </c>
      <c r="AY1075" s="18" t="s">
        <v>161</v>
      </c>
      <c r="BE1075" s="242">
        <f>IF(N1075="základní",J1075,0)</f>
        <v>0</v>
      </c>
      <c r="BF1075" s="242">
        <f>IF(N1075="snížená",J1075,0)</f>
        <v>0</v>
      </c>
      <c r="BG1075" s="242">
        <f>IF(N1075="zákl. přenesená",J1075,0)</f>
        <v>0</v>
      </c>
      <c r="BH1075" s="242">
        <f>IF(N1075="sníž. přenesená",J1075,0)</f>
        <v>0</v>
      </c>
      <c r="BI1075" s="242">
        <f>IF(N1075="nulová",J1075,0)</f>
        <v>0</v>
      </c>
      <c r="BJ1075" s="18" t="s">
        <v>167</v>
      </c>
      <c r="BK1075" s="242">
        <f>ROUND(I1075*H1075,2)</f>
        <v>0</v>
      </c>
      <c r="BL1075" s="18" t="s">
        <v>248</v>
      </c>
      <c r="BM1075" s="241" t="s">
        <v>1589</v>
      </c>
    </row>
    <row r="1076" s="2" customFormat="1">
      <c r="A1076" s="39"/>
      <c r="B1076" s="40"/>
      <c r="C1076" s="41"/>
      <c r="D1076" s="243" t="s">
        <v>169</v>
      </c>
      <c r="E1076" s="41"/>
      <c r="F1076" s="244" t="s">
        <v>1588</v>
      </c>
      <c r="G1076" s="41"/>
      <c r="H1076" s="41"/>
      <c r="I1076" s="245"/>
      <c r="J1076" s="41"/>
      <c r="K1076" s="41"/>
      <c r="L1076" s="45"/>
      <c r="M1076" s="246"/>
      <c r="N1076" s="247"/>
      <c r="O1076" s="93"/>
      <c r="P1076" s="93"/>
      <c r="Q1076" s="93"/>
      <c r="R1076" s="93"/>
      <c r="S1076" s="93"/>
      <c r="T1076" s="94"/>
      <c r="U1076" s="39"/>
      <c r="V1076" s="39"/>
      <c r="W1076" s="39"/>
      <c r="X1076" s="39"/>
      <c r="Y1076" s="39"/>
      <c r="Z1076" s="39"/>
      <c r="AA1076" s="39"/>
      <c r="AB1076" s="39"/>
      <c r="AC1076" s="39"/>
      <c r="AD1076" s="39"/>
      <c r="AE1076" s="39"/>
      <c r="AT1076" s="18" t="s">
        <v>169</v>
      </c>
      <c r="AU1076" s="18" t="s">
        <v>85</v>
      </c>
    </row>
    <row r="1077" s="12" customFormat="1" ht="22.8" customHeight="1">
      <c r="A1077" s="12"/>
      <c r="B1077" s="213"/>
      <c r="C1077" s="214"/>
      <c r="D1077" s="215" t="s">
        <v>75</v>
      </c>
      <c r="E1077" s="227" t="s">
        <v>1590</v>
      </c>
      <c r="F1077" s="227" t="s">
        <v>1591</v>
      </c>
      <c r="G1077" s="214"/>
      <c r="H1077" s="214"/>
      <c r="I1077" s="217"/>
      <c r="J1077" s="228">
        <f>BK1077</f>
        <v>0</v>
      </c>
      <c r="K1077" s="214"/>
      <c r="L1077" s="219"/>
      <c r="M1077" s="220"/>
      <c r="N1077" s="221"/>
      <c r="O1077" s="221"/>
      <c r="P1077" s="222">
        <f>SUM(P1078:P1114)</f>
        <v>0</v>
      </c>
      <c r="Q1077" s="221"/>
      <c r="R1077" s="222">
        <f>SUM(R1078:R1114)</f>
        <v>0.99219540000000017</v>
      </c>
      <c r="S1077" s="221"/>
      <c r="T1077" s="223">
        <f>SUM(T1078:T1114)</f>
        <v>0</v>
      </c>
      <c r="U1077" s="12"/>
      <c r="V1077" s="12"/>
      <c r="W1077" s="12"/>
      <c r="X1077" s="12"/>
      <c r="Y1077" s="12"/>
      <c r="Z1077" s="12"/>
      <c r="AA1077" s="12"/>
      <c r="AB1077" s="12"/>
      <c r="AC1077" s="12"/>
      <c r="AD1077" s="12"/>
      <c r="AE1077" s="12"/>
      <c r="AR1077" s="224" t="s">
        <v>85</v>
      </c>
      <c r="AT1077" s="225" t="s">
        <v>75</v>
      </c>
      <c r="AU1077" s="225" t="s">
        <v>83</v>
      </c>
      <c r="AY1077" s="224" t="s">
        <v>161</v>
      </c>
      <c r="BK1077" s="226">
        <f>SUM(BK1078:BK1114)</f>
        <v>0</v>
      </c>
    </row>
    <row r="1078" s="2" customFormat="1" ht="16.5" customHeight="1">
      <c r="A1078" s="39"/>
      <c r="B1078" s="40"/>
      <c r="C1078" s="229" t="s">
        <v>1592</v>
      </c>
      <c r="D1078" s="229" t="s">
        <v>163</v>
      </c>
      <c r="E1078" s="230" t="s">
        <v>1593</v>
      </c>
      <c r="F1078" s="231" t="s">
        <v>1594</v>
      </c>
      <c r="G1078" s="232" t="s">
        <v>260</v>
      </c>
      <c r="H1078" s="233">
        <v>46.722999999999999</v>
      </c>
      <c r="I1078" s="234"/>
      <c r="J1078" s="235">
        <f>ROUND(I1078*H1078,2)</f>
        <v>0</v>
      </c>
      <c r="K1078" s="236"/>
      <c r="L1078" s="45"/>
      <c r="M1078" s="237" t="s">
        <v>1</v>
      </c>
      <c r="N1078" s="238" t="s">
        <v>43</v>
      </c>
      <c r="O1078" s="93"/>
      <c r="P1078" s="239">
        <f>O1078*H1078</f>
        <v>0</v>
      </c>
      <c r="Q1078" s="239">
        <v>0.00029999999999999997</v>
      </c>
      <c r="R1078" s="239">
        <f>Q1078*H1078</f>
        <v>0.014016899999999999</v>
      </c>
      <c r="S1078" s="239">
        <v>0</v>
      </c>
      <c r="T1078" s="240">
        <f>S1078*H1078</f>
        <v>0</v>
      </c>
      <c r="U1078" s="39"/>
      <c r="V1078" s="39"/>
      <c r="W1078" s="39"/>
      <c r="X1078" s="39"/>
      <c r="Y1078" s="39"/>
      <c r="Z1078" s="39"/>
      <c r="AA1078" s="39"/>
      <c r="AB1078" s="39"/>
      <c r="AC1078" s="39"/>
      <c r="AD1078" s="39"/>
      <c r="AE1078" s="39"/>
      <c r="AR1078" s="241" t="s">
        <v>248</v>
      </c>
      <c r="AT1078" s="241" t="s">
        <v>163</v>
      </c>
      <c r="AU1078" s="241" t="s">
        <v>85</v>
      </c>
      <c r="AY1078" s="18" t="s">
        <v>161</v>
      </c>
      <c r="BE1078" s="242">
        <f>IF(N1078="základní",J1078,0)</f>
        <v>0</v>
      </c>
      <c r="BF1078" s="242">
        <f>IF(N1078="snížená",J1078,0)</f>
        <v>0</v>
      </c>
      <c r="BG1078" s="242">
        <f>IF(N1078="zákl. přenesená",J1078,0)</f>
        <v>0</v>
      </c>
      <c r="BH1078" s="242">
        <f>IF(N1078="sníž. přenesená",J1078,0)</f>
        <v>0</v>
      </c>
      <c r="BI1078" s="242">
        <f>IF(N1078="nulová",J1078,0)</f>
        <v>0</v>
      </c>
      <c r="BJ1078" s="18" t="s">
        <v>167</v>
      </c>
      <c r="BK1078" s="242">
        <f>ROUND(I1078*H1078,2)</f>
        <v>0</v>
      </c>
      <c r="BL1078" s="18" t="s">
        <v>248</v>
      </c>
      <c r="BM1078" s="241" t="s">
        <v>1595</v>
      </c>
    </row>
    <row r="1079" s="2" customFormat="1">
      <c r="A1079" s="39"/>
      <c r="B1079" s="40"/>
      <c r="C1079" s="41"/>
      <c r="D1079" s="243" t="s">
        <v>169</v>
      </c>
      <c r="E1079" s="41"/>
      <c r="F1079" s="244" t="s">
        <v>1594</v>
      </c>
      <c r="G1079" s="41"/>
      <c r="H1079" s="41"/>
      <c r="I1079" s="245"/>
      <c r="J1079" s="41"/>
      <c r="K1079" s="41"/>
      <c r="L1079" s="45"/>
      <c r="M1079" s="246"/>
      <c r="N1079" s="247"/>
      <c r="O1079" s="93"/>
      <c r="P1079" s="93"/>
      <c r="Q1079" s="93"/>
      <c r="R1079" s="93"/>
      <c r="S1079" s="93"/>
      <c r="T1079" s="94"/>
      <c r="U1079" s="39"/>
      <c r="V1079" s="39"/>
      <c r="W1079" s="39"/>
      <c r="X1079" s="39"/>
      <c r="Y1079" s="39"/>
      <c r="Z1079" s="39"/>
      <c r="AA1079" s="39"/>
      <c r="AB1079" s="39"/>
      <c r="AC1079" s="39"/>
      <c r="AD1079" s="39"/>
      <c r="AE1079" s="39"/>
      <c r="AT1079" s="18" t="s">
        <v>169</v>
      </c>
      <c r="AU1079" s="18" t="s">
        <v>85</v>
      </c>
    </row>
    <row r="1080" s="13" customFormat="1">
      <c r="A1080" s="13"/>
      <c r="B1080" s="248"/>
      <c r="C1080" s="249"/>
      <c r="D1080" s="243" t="s">
        <v>178</v>
      </c>
      <c r="E1080" s="250" t="s">
        <v>1</v>
      </c>
      <c r="F1080" s="251" t="s">
        <v>1596</v>
      </c>
      <c r="G1080" s="249"/>
      <c r="H1080" s="252">
        <v>9.4149999999999991</v>
      </c>
      <c r="I1080" s="253"/>
      <c r="J1080" s="249"/>
      <c r="K1080" s="249"/>
      <c r="L1080" s="254"/>
      <c r="M1080" s="255"/>
      <c r="N1080" s="256"/>
      <c r="O1080" s="256"/>
      <c r="P1080" s="256"/>
      <c r="Q1080" s="256"/>
      <c r="R1080" s="256"/>
      <c r="S1080" s="256"/>
      <c r="T1080" s="257"/>
      <c r="U1080" s="13"/>
      <c r="V1080" s="13"/>
      <c r="W1080" s="13"/>
      <c r="X1080" s="13"/>
      <c r="Y1080" s="13"/>
      <c r="Z1080" s="13"/>
      <c r="AA1080" s="13"/>
      <c r="AB1080" s="13"/>
      <c r="AC1080" s="13"/>
      <c r="AD1080" s="13"/>
      <c r="AE1080" s="13"/>
      <c r="AT1080" s="258" t="s">
        <v>178</v>
      </c>
      <c r="AU1080" s="258" t="s">
        <v>85</v>
      </c>
      <c r="AV1080" s="13" t="s">
        <v>85</v>
      </c>
      <c r="AW1080" s="13" t="s">
        <v>32</v>
      </c>
      <c r="AX1080" s="13" t="s">
        <v>76</v>
      </c>
      <c r="AY1080" s="258" t="s">
        <v>161</v>
      </c>
    </row>
    <row r="1081" s="13" customFormat="1">
      <c r="A1081" s="13"/>
      <c r="B1081" s="248"/>
      <c r="C1081" s="249"/>
      <c r="D1081" s="243" t="s">
        <v>178</v>
      </c>
      <c r="E1081" s="250" t="s">
        <v>1</v>
      </c>
      <c r="F1081" s="251" t="s">
        <v>1597</v>
      </c>
      <c r="G1081" s="249"/>
      <c r="H1081" s="252">
        <v>18.838000000000001</v>
      </c>
      <c r="I1081" s="253"/>
      <c r="J1081" s="249"/>
      <c r="K1081" s="249"/>
      <c r="L1081" s="254"/>
      <c r="M1081" s="255"/>
      <c r="N1081" s="256"/>
      <c r="O1081" s="256"/>
      <c r="P1081" s="256"/>
      <c r="Q1081" s="256"/>
      <c r="R1081" s="256"/>
      <c r="S1081" s="256"/>
      <c r="T1081" s="257"/>
      <c r="U1081" s="13"/>
      <c r="V1081" s="13"/>
      <c r="W1081" s="13"/>
      <c r="X1081" s="13"/>
      <c r="Y1081" s="13"/>
      <c r="Z1081" s="13"/>
      <c r="AA1081" s="13"/>
      <c r="AB1081" s="13"/>
      <c r="AC1081" s="13"/>
      <c r="AD1081" s="13"/>
      <c r="AE1081" s="13"/>
      <c r="AT1081" s="258" t="s">
        <v>178</v>
      </c>
      <c r="AU1081" s="258" t="s">
        <v>85</v>
      </c>
      <c r="AV1081" s="13" t="s">
        <v>85</v>
      </c>
      <c r="AW1081" s="13" t="s">
        <v>32</v>
      </c>
      <c r="AX1081" s="13" t="s">
        <v>76</v>
      </c>
      <c r="AY1081" s="258" t="s">
        <v>161</v>
      </c>
    </row>
    <row r="1082" s="13" customFormat="1">
      <c r="A1082" s="13"/>
      <c r="B1082" s="248"/>
      <c r="C1082" s="249"/>
      <c r="D1082" s="243" t="s">
        <v>178</v>
      </c>
      <c r="E1082" s="250" t="s">
        <v>1</v>
      </c>
      <c r="F1082" s="251" t="s">
        <v>1598</v>
      </c>
      <c r="G1082" s="249"/>
      <c r="H1082" s="252">
        <v>7.758</v>
      </c>
      <c r="I1082" s="253"/>
      <c r="J1082" s="249"/>
      <c r="K1082" s="249"/>
      <c r="L1082" s="254"/>
      <c r="M1082" s="255"/>
      <c r="N1082" s="256"/>
      <c r="O1082" s="256"/>
      <c r="P1082" s="256"/>
      <c r="Q1082" s="256"/>
      <c r="R1082" s="256"/>
      <c r="S1082" s="256"/>
      <c r="T1082" s="257"/>
      <c r="U1082" s="13"/>
      <c r="V1082" s="13"/>
      <c r="W1082" s="13"/>
      <c r="X1082" s="13"/>
      <c r="Y1082" s="13"/>
      <c r="Z1082" s="13"/>
      <c r="AA1082" s="13"/>
      <c r="AB1082" s="13"/>
      <c r="AC1082" s="13"/>
      <c r="AD1082" s="13"/>
      <c r="AE1082" s="13"/>
      <c r="AT1082" s="258" t="s">
        <v>178</v>
      </c>
      <c r="AU1082" s="258" t="s">
        <v>85</v>
      </c>
      <c r="AV1082" s="13" t="s">
        <v>85</v>
      </c>
      <c r="AW1082" s="13" t="s">
        <v>32</v>
      </c>
      <c r="AX1082" s="13" t="s">
        <v>76</v>
      </c>
      <c r="AY1082" s="258" t="s">
        <v>161</v>
      </c>
    </row>
    <row r="1083" s="13" customFormat="1">
      <c r="A1083" s="13"/>
      <c r="B1083" s="248"/>
      <c r="C1083" s="249"/>
      <c r="D1083" s="243" t="s">
        <v>178</v>
      </c>
      <c r="E1083" s="250" t="s">
        <v>1</v>
      </c>
      <c r="F1083" s="251" t="s">
        <v>1599</v>
      </c>
      <c r="G1083" s="249"/>
      <c r="H1083" s="252">
        <v>9.2089999999999996</v>
      </c>
      <c r="I1083" s="253"/>
      <c r="J1083" s="249"/>
      <c r="K1083" s="249"/>
      <c r="L1083" s="254"/>
      <c r="M1083" s="255"/>
      <c r="N1083" s="256"/>
      <c r="O1083" s="256"/>
      <c r="P1083" s="256"/>
      <c r="Q1083" s="256"/>
      <c r="R1083" s="256"/>
      <c r="S1083" s="256"/>
      <c r="T1083" s="257"/>
      <c r="U1083" s="13"/>
      <c r="V1083" s="13"/>
      <c r="W1083" s="13"/>
      <c r="X1083" s="13"/>
      <c r="Y1083" s="13"/>
      <c r="Z1083" s="13"/>
      <c r="AA1083" s="13"/>
      <c r="AB1083" s="13"/>
      <c r="AC1083" s="13"/>
      <c r="AD1083" s="13"/>
      <c r="AE1083" s="13"/>
      <c r="AT1083" s="258" t="s">
        <v>178</v>
      </c>
      <c r="AU1083" s="258" t="s">
        <v>85</v>
      </c>
      <c r="AV1083" s="13" t="s">
        <v>85</v>
      </c>
      <c r="AW1083" s="13" t="s">
        <v>32</v>
      </c>
      <c r="AX1083" s="13" t="s">
        <v>76</v>
      </c>
      <c r="AY1083" s="258" t="s">
        <v>161</v>
      </c>
    </row>
    <row r="1084" s="14" customFormat="1">
      <c r="A1084" s="14"/>
      <c r="B1084" s="259"/>
      <c r="C1084" s="260"/>
      <c r="D1084" s="243" t="s">
        <v>178</v>
      </c>
      <c r="E1084" s="261" t="s">
        <v>1</v>
      </c>
      <c r="F1084" s="262" t="s">
        <v>1600</v>
      </c>
      <c r="G1084" s="260"/>
      <c r="H1084" s="263">
        <v>45.219999999999999</v>
      </c>
      <c r="I1084" s="264"/>
      <c r="J1084" s="260"/>
      <c r="K1084" s="260"/>
      <c r="L1084" s="265"/>
      <c r="M1084" s="266"/>
      <c r="N1084" s="267"/>
      <c r="O1084" s="267"/>
      <c r="P1084" s="267"/>
      <c r="Q1084" s="267"/>
      <c r="R1084" s="267"/>
      <c r="S1084" s="267"/>
      <c r="T1084" s="268"/>
      <c r="U1084" s="14"/>
      <c r="V1084" s="14"/>
      <c r="W1084" s="14"/>
      <c r="X1084" s="14"/>
      <c r="Y1084" s="14"/>
      <c r="Z1084" s="14"/>
      <c r="AA1084" s="14"/>
      <c r="AB1084" s="14"/>
      <c r="AC1084" s="14"/>
      <c r="AD1084" s="14"/>
      <c r="AE1084" s="14"/>
      <c r="AT1084" s="269" t="s">
        <v>178</v>
      </c>
      <c r="AU1084" s="269" t="s">
        <v>85</v>
      </c>
      <c r="AV1084" s="14" t="s">
        <v>173</v>
      </c>
      <c r="AW1084" s="14" t="s">
        <v>32</v>
      </c>
      <c r="AX1084" s="14" t="s">
        <v>76</v>
      </c>
      <c r="AY1084" s="269" t="s">
        <v>161</v>
      </c>
    </row>
    <row r="1085" s="13" customFormat="1">
      <c r="A1085" s="13"/>
      <c r="B1085" s="248"/>
      <c r="C1085" s="249"/>
      <c r="D1085" s="243" t="s">
        <v>178</v>
      </c>
      <c r="E1085" s="250" t="s">
        <v>1</v>
      </c>
      <c r="F1085" s="251" t="s">
        <v>1601</v>
      </c>
      <c r="G1085" s="249"/>
      <c r="H1085" s="252">
        <v>1.5029999999999999</v>
      </c>
      <c r="I1085" s="253"/>
      <c r="J1085" s="249"/>
      <c r="K1085" s="249"/>
      <c r="L1085" s="254"/>
      <c r="M1085" s="255"/>
      <c r="N1085" s="256"/>
      <c r="O1085" s="256"/>
      <c r="P1085" s="256"/>
      <c r="Q1085" s="256"/>
      <c r="R1085" s="256"/>
      <c r="S1085" s="256"/>
      <c r="T1085" s="257"/>
      <c r="U1085" s="13"/>
      <c r="V1085" s="13"/>
      <c r="W1085" s="13"/>
      <c r="X1085" s="13"/>
      <c r="Y1085" s="13"/>
      <c r="Z1085" s="13"/>
      <c r="AA1085" s="13"/>
      <c r="AB1085" s="13"/>
      <c r="AC1085" s="13"/>
      <c r="AD1085" s="13"/>
      <c r="AE1085" s="13"/>
      <c r="AT1085" s="258" t="s">
        <v>178</v>
      </c>
      <c r="AU1085" s="258" t="s">
        <v>85</v>
      </c>
      <c r="AV1085" s="13" t="s">
        <v>85</v>
      </c>
      <c r="AW1085" s="13" t="s">
        <v>32</v>
      </c>
      <c r="AX1085" s="13" t="s">
        <v>76</v>
      </c>
      <c r="AY1085" s="258" t="s">
        <v>161</v>
      </c>
    </row>
    <row r="1086" s="14" customFormat="1">
      <c r="A1086" s="14"/>
      <c r="B1086" s="259"/>
      <c r="C1086" s="260"/>
      <c r="D1086" s="243" t="s">
        <v>178</v>
      </c>
      <c r="E1086" s="261" t="s">
        <v>1</v>
      </c>
      <c r="F1086" s="262" t="s">
        <v>1600</v>
      </c>
      <c r="G1086" s="260"/>
      <c r="H1086" s="263">
        <v>1.5029999999999999</v>
      </c>
      <c r="I1086" s="264"/>
      <c r="J1086" s="260"/>
      <c r="K1086" s="260"/>
      <c r="L1086" s="265"/>
      <c r="M1086" s="266"/>
      <c r="N1086" s="267"/>
      <c r="O1086" s="267"/>
      <c r="P1086" s="267"/>
      <c r="Q1086" s="267"/>
      <c r="R1086" s="267"/>
      <c r="S1086" s="267"/>
      <c r="T1086" s="268"/>
      <c r="U1086" s="14"/>
      <c r="V1086" s="14"/>
      <c r="W1086" s="14"/>
      <c r="X1086" s="14"/>
      <c r="Y1086" s="14"/>
      <c r="Z1086" s="14"/>
      <c r="AA1086" s="14"/>
      <c r="AB1086" s="14"/>
      <c r="AC1086" s="14"/>
      <c r="AD1086" s="14"/>
      <c r="AE1086" s="14"/>
      <c r="AT1086" s="269" t="s">
        <v>178</v>
      </c>
      <c r="AU1086" s="269" t="s">
        <v>85</v>
      </c>
      <c r="AV1086" s="14" t="s">
        <v>173</v>
      </c>
      <c r="AW1086" s="14" t="s">
        <v>32</v>
      </c>
      <c r="AX1086" s="14" t="s">
        <v>76</v>
      </c>
      <c r="AY1086" s="269" t="s">
        <v>161</v>
      </c>
    </row>
    <row r="1087" s="15" customFormat="1">
      <c r="A1087" s="15"/>
      <c r="B1087" s="270"/>
      <c r="C1087" s="271"/>
      <c r="D1087" s="243" t="s">
        <v>178</v>
      </c>
      <c r="E1087" s="272" t="s">
        <v>1</v>
      </c>
      <c r="F1087" s="273" t="s">
        <v>183</v>
      </c>
      <c r="G1087" s="271"/>
      <c r="H1087" s="274">
        <v>46.722999999999999</v>
      </c>
      <c r="I1087" s="275"/>
      <c r="J1087" s="271"/>
      <c r="K1087" s="271"/>
      <c r="L1087" s="276"/>
      <c r="M1087" s="277"/>
      <c r="N1087" s="278"/>
      <c r="O1087" s="278"/>
      <c r="P1087" s="278"/>
      <c r="Q1087" s="278"/>
      <c r="R1087" s="278"/>
      <c r="S1087" s="278"/>
      <c r="T1087" s="279"/>
      <c r="U1087" s="15"/>
      <c r="V1087" s="15"/>
      <c r="W1087" s="15"/>
      <c r="X1087" s="15"/>
      <c r="Y1087" s="15"/>
      <c r="Z1087" s="15"/>
      <c r="AA1087" s="15"/>
      <c r="AB1087" s="15"/>
      <c r="AC1087" s="15"/>
      <c r="AD1087" s="15"/>
      <c r="AE1087" s="15"/>
      <c r="AT1087" s="280" t="s">
        <v>178</v>
      </c>
      <c r="AU1087" s="280" t="s">
        <v>85</v>
      </c>
      <c r="AV1087" s="15" t="s">
        <v>167</v>
      </c>
      <c r="AW1087" s="15" t="s">
        <v>32</v>
      </c>
      <c r="AX1087" s="15" t="s">
        <v>83</v>
      </c>
      <c r="AY1087" s="280" t="s">
        <v>161</v>
      </c>
    </row>
    <row r="1088" s="2" customFormat="1" ht="24.15" customHeight="1">
      <c r="A1088" s="39"/>
      <c r="B1088" s="40"/>
      <c r="C1088" s="229" t="s">
        <v>1602</v>
      </c>
      <c r="D1088" s="229" t="s">
        <v>163</v>
      </c>
      <c r="E1088" s="230" t="s">
        <v>1603</v>
      </c>
      <c r="F1088" s="231" t="s">
        <v>1604</v>
      </c>
      <c r="G1088" s="232" t="s">
        <v>260</v>
      </c>
      <c r="H1088" s="233">
        <v>46.722999999999999</v>
      </c>
      <c r="I1088" s="234"/>
      <c r="J1088" s="235">
        <f>ROUND(I1088*H1088,2)</f>
        <v>0</v>
      </c>
      <c r="K1088" s="236"/>
      <c r="L1088" s="45"/>
      <c r="M1088" s="237" t="s">
        <v>1</v>
      </c>
      <c r="N1088" s="238" t="s">
        <v>43</v>
      </c>
      <c r="O1088" s="93"/>
      <c r="P1088" s="239">
        <f>O1088*H1088</f>
        <v>0</v>
      </c>
      <c r="Q1088" s="239">
        <v>0.0015</v>
      </c>
      <c r="R1088" s="239">
        <f>Q1088*H1088</f>
        <v>0.070084499999999994</v>
      </c>
      <c r="S1088" s="239">
        <v>0</v>
      </c>
      <c r="T1088" s="240">
        <f>S1088*H1088</f>
        <v>0</v>
      </c>
      <c r="U1088" s="39"/>
      <c r="V1088" s="39"/>
      <c r="W1088" s="39"/>
      <c r="X1088" s="39"/>
      <c r="Y1088" s="39"/>
      <c r="Z1088" s="39"/>
      <c r="AA1088" s="39"/>
      <c r="AB1088" s="39"/>
      <c r="AC1088" s="39"/>
      <c r="AD1088" s="39"/>
      <c r="AE1088" s="39"/>
      <c r="AR1088" s="241" t="s">
        <v>248</v>
      </c>
      <c r="AT1088" s="241" t="s">
        <v>163</v>
      </c>
      <c r="AU1088" s="241" t="s">
        <v>85</v>
      </c>
      <c r="AY1088" s="18" t="s">
        <v>161</v>
      </c>
      <c r="BE1088" s="242">
        <f>IF(N1088="základní",J1088,0)</f>
        <v>0</v>
      </c>
      <c r="BF1088" s="242">
        <f>IF(N1088="snížená",J1088,0)</f>
        <v>0</v>
      </c>
      <c r="BG1088" s="242">
        <f>IF(N1088="zákl. přenesená",J1088,0)</f>
        <v>0</v>
      </c>
      <c r="BH1088" s="242">
        <f>IF(N1088="sníž. přenesená",J1088,0)</f>
        <v>0</v>
      </c>
      <c r="BI1088" s="242">
        <f>IF(N1088="nulová",J1088,0)</f>
        <v>0</v>
      </c>
      <c r="BJ1088" s="18" t="s">
        <v>167</v>
      </c>
      <c r="BK1088" s="242">
        <f>ROUND(I1088*H1088,2)</f>
        <v>0</v>
      </c>
      <c r="BL1088" s="18" t="s">
        <v>248</v>
      </c>
      <c r="BM1088" s="241" t="s">
        <v>1605</v>
      </c>
    </row>
    <row r="1089" s="2" customFormat="1">
      <c r="A1089" s="39"/>
      <c r="B1089" s="40"/>
      <c r="C1089" s="41"/>
      <c r="D1089" s="243" t="s">
        <v>169</v>
      </c>
      <c r="E1089" s="41"/>
      <c r="F1089" s="244" t="s">
        <v>1604</v>
      </c>
      <c r="G1089" s="41"/>
      <c r="H1089" s="41"/>
      <c r="I1089" s="245"/>
      <c r="J1089" s="41"/>
      <c r="K1089" s="41"/>
      <c r="L1089" s="45"/>
      <c r="M1089" s="246"/>
      <c r="N1089" s="247"/>
      <c r="O1089" s="93"/>
      <c r="P1089" s="93"/>
      <c r="Q1089" s="93"/>
      <c r="R1089" s="93"/>
      <c r="S1089" s="93"/>
      <c r="T1089" s="94"/>
      <c r="U1089" s="39"/>
      <c r="V1089" s="39"/>
      <c r="W1089" s="39"/>
      <c r="X1089" s="39"/>
      <c r="Y1089" s="39"/>
      <c r="Z1089" s="39"/>
      <c r="AA1089" s="39"/>
      <c r="AB1089" s="39"/>
      <c r="AC1089" s="39"/>
      <c r="AD1089" s="39"/>
      <c r="AE1089" s="39"/>
      <c r="AT1089" s="18" t="s">
        <v>169</v>
      </c>
      <c r="AU1089" s="18" t="s">
        <v>85</v>
      </c>
    </row>
    <row r="1090" s="2" customFormat="1" ht="33" customHeight="1">
      <c r="A1090" s="39"/>
      <c r="B1090" s="40"/>
      <c r="C1090" s="229" t="s">
        <v>1606</v>
      </c>
      <c r="D1090" s="229" t="s">
        <v>163</v>
      </c>
      <c r="E1090" s="230" t="s">
        <v>1607</v>
      </c>
      <c r="F1090" s="231" t="s">
        <v>1608</v>
      </c>
      <c r="G1090" s="232" t="s">
        <v>260</v>
      </c>
      <c r="H1090" s="233">
        <v>45.219999999999999</v>
      </c>
      <c r="I1090" s="234"/>
      <c r="J1090" s="235">
        <f>ROUND(I1090*H1090,2)</f>
        <v>0</v>
      </c>
      <c r="K1090" s="236"/>
      <c r="L1090" s="45"/>
      <c r="M1090" s="237" t="s">
        <v>1</v>
      </c>
      <c r="N1090" s="238" t="s">
        <v>43</v>
      </c>
      <c r="O1090" s="93"/>
      <c r="P1090" s="239">
        <f>O1090*H1090</f>
        <v>0</v>
      </c>
      <c r="Q1090" s="239">
        <v>0.0051999999999999998</v>
      </c>
      <c r="R1090" s="239">
        <f>Q1090*H1090</f>
        <v>0.23514399999999999</v>
      </c>
      <c r="S1090" s="239">
        <v>0</v>
      </c>
      <c r="T1090" s="240">
        <f>S1090*H1090</f>
        <v>0</v>
      </c>
      <c r="U1090" s="39"/>
      <c r="V1090" s="39"/>
      <c r="W1090" s="39"/>
      <c r="X1090" s="39"/>
      <c r="Y1090" s="39"/>
      <c r="Z1090" s="39"/>
      <c r="AA1090" s="39"/>
      <c r="AB1090" s="39"/>
      <c r="AC1090" s="39"/>
      <c r="AD1090" s="39"/>
      <c r="AE1090" s="39"/>
      <c r="AR1090" s="241" t="s">
        <v>248</v>
      </c>
      <c r="AT1090" s="241" t="s">
        <v>163</v>
      </c>
      <c r="AU1090" s="241" t="s">
        <v>85</v>
      </c>
      <c r="AY1090" s="18" t="s">
        <v>161</v>
      </c>
      <c r="BE1090" s="242">
        <f>IF(N1090="základní",J1090,0)</f>
        <v>0</v>
      </c>
      <c r="BF1090" s="242">
        <f>IF(N1090="snížená",J1090,0)</f>
        <v>0</v>
      </c>
      <c r="BG1090" s="242">
        <f>IF(N1090="zákl. přenesená",J1090,0)</f>
        <v>0</v>
      </c>
      <c r="BH1090" s="242">
        <f>IF(N1090="sníž. přenesená",J1090,0)</f>
        <v>0</v>
      </c>
      <c r="BI1090" s="242">
        <f>IF(N1090="nulová",J1090,0)</f>
        <v>0</v>
      </c>
      <c r="BJ1090" s="18" t="s">
        <v>167</v>
      </c>
      <c r="BK1090" s="242">
        <f>ROUND(I1090*H1090,2)</f>
        <v>0</v>
      </c>
      <c r="BL1090" s="18" t="s">
        <v>248</v>
      </c>
      <c r="BM1090" s="241" t="s">
        <v>1609</v>
      </c>
    </row>
    <row r="1091" s="2" customFormat="1">
      <c r="A1091" s="39"/>
      <c r="B1091" s="40"/>
      <c r="C1091" s="41"/>
      <c r="D1091" s="243" t="s">
        <v>169</v>
      </c>
      <c r="E1091" s="41"/>
      <c r="F1091" s="244" t="s">
        <v>1608</v>
      </c>
      <c r="G1091" s="41"/>
      <c r="H1091" s="41"/>
      <c r="I1091" s="245"/>
      <c r="J1091" s="41"/>
      <c r="K1091" s="41"/>
      <c r="L1091" s="45"/>
      <c r="M1091" s="246"/>
      <c r="N1091" s="247"/>
      <c r="O1091" s="93"/>
      <c r="P1091" s="93"/>
      <c r="Q1091" s="93"/>
      <c r="R1091" s="93"/>
      <c r="S1091" s="93"/>
      <c r="T1091" s="94"/>
      <c r="U1091" s="39"/>
      <c r="V1091" s="39"/>
      <c r="W1091" s="39"/>
      <c r="X1091" s="39"/>
      <c r="Y1091" s="39"/>
      <c r="Z1091" s="39"/>
      <c r="AA1091" s="39"/>
      <c r="AB1091" s="39"/>
      <c r="AC1091" s="39"/>
      <c r="AD1091" s="39"/>
      <c r="AE1091" s="39"/>
      <c r="AT1091" s="18" t="s">
        <v>169</v>
      </c>
      <c r="AU1091" s="18" t="s">
        <v>85</v>
      </c>
    </row>
    <row r="1092" s="13" customFormat="1">
      <c r="A1092" s="13"/>
      <c r="B1092" s="248"/>
      <c r="C1092" s="249"/>
      <c r="D1092" s="243" t="s">
        <v>178</v>
      </c>
      <c r="E1092" s="250" t="s">
        <v>1</v>
      </c>
      <c r="F1092" s="251" t="s">
        <v>1596</v>
      </c>
      <c r="G1092" s="249"/>
      <c r="H1092" s="252">
        <v>9.4149999999999991</v>
      </c>
      <c r="I1092" s="253"/>
      <c r="J1092" s="249"/>
      <c r="K1092" s="249"/>
      <c r="L1092" s="254"/>
      <c r="M1092" s="255"/>
      <c r="N1092" s="256"/>
      <c r="O1092" s="256"/>
      <c r="P1092" s="256"/>
      <c r="Q1092" s="256"/>
      <c r="R1092" s="256"/>
      <c r="S1092" s="256"/>
      <c r="T1092" s="257"/>
      <c r="U1092" s="13"/>
      <c r="V1092" s="13"/>
      <c r="W1092" s="13"/>
      <c r="X1092" s="13"/>
      <c r="Y1092" s="13"/>
      <c r="Z1092" s="13"/>
      <c r="AA1092" s="13"/>
      <c r="AB1092" s="13"/>
      <c r="AC1092" s="13"/>
      <c r="AD1092" s="13"/>
      <c r="AE1092" s="13"/>
      <c r="AT1092" s="258" t="s">
        <v>178</v>
      </c>
      <c r="AU1092" s="258" t="s">
        <v>85</v>
      </c>
      <c r="AV1092" s="13" t="s">
        <v>85</v>
      </c>
      <c r="AW1092" s="13" t="s">
        <v>32</v>
      </c>
      <c r="AX1092" s="13" t="s">
        <v>76</v>
      </c>
      <c r="AY1092" s="258" t="s">
        <v>161</v>
      </c>
    </row>
    <row r="1093" s="13" customFormat="1">
      <c r="A1093" s="13"/>
      <c r="B1093" s="248"/>
      <c r="C1093" s="249"/>
      <c r="D1093" s="243" t="s">
        <v>178</v>
      </c>
      <c r="E1093" s="250" t="s">
        <v>1</v>
      </c>
      <c r="F1093" s="251" t="s">
        <v>1597</v>
      </c>
      <c r="G1093" s="249"/>
      <c r="H1093" s="252">
        <v>18.838000000000001</v>
      </c>
      <c r="I1093" s="253"/>
      <c r="J1093" s="249"/>
      <c r="K1093" s="249"/>
      <c r="L1093" s="254"/>
      <c r="M1093" s="255"/>
      <c r="N1093" s="256"/>
      <c r="O1093" s="256"/>
      <c r="P1093" s="256"/>
      <c r="Q1093" s="256"/>
      <c r="R1093" s="256"/>
      <c r="S1093" s="256"/>
      <c r="T1093" s="257"/>
      <c r="U1093" s="13"/>
      <c r="V1093" s="13"/>
      <c r="W1093" s="13"/>
      <c r="X1093" s="13"/>
      <c r="Y1093" s="13"/>
      <c r="Z1093" s="13"/>
      <c r="AA1093" s="13"/>
      <c r="AB1093" s="13"/>
      <c r="AC1093" s="13"/>
      <c r="AD1093" s="13"/>
      <c r="AE1093" s="13"/>
      <c r="AT1093" s="258" t="s">
        <v>178</v>
      </c>
      <c r="AU1093" s="258" t="s">
        <v>85</v>
      </c>
      <c r="AV1093" s="13" t="s">
        <v>85</v>
      </c>
      <c r="AW1093" s="13" t="s">
        <v>32</v>
      </c>
      <c r="AX1093" s="13" t="s">
        <v>76</v>
      </c>
      <c r="AY1093" s="258" t="s">
        <v>161</v>
      </c>
    </row>
    <row r="1094" s="13" customFormat="1">
      <c r="A1094" s="13"/>
      <c r="B1094" s="248"/>
      <c r="C1094" s="249"/>
      <c r="D1094" s="243" t="s">
        <v>178</v>
      </c>
      <c r="E1094" s="250" t="s">
        <v>1</v>
      </c>
      <c r="F1094" s="251" t="s">
        <v>1598</v>
      </c>
      <c r="G1094" s="249"/>
      <c r="H1094" s="252">
        <v>7.758</v>
      </c>
      <c r="I1094" s="253"/>
      <c r="J1094" s="249"/>
      <c r="K1094" s="249"/>
      <c r="L1094" s="254"/>
      <c r="M1094" s="255"/>
      <c r="N1094" s="256"/>
      <c r="O1094" s="256"/>
      <c r="P1094" s="256"/>
      <c r="Q1094" s="256"/>
      <c r="R1094" s="256"/>
      <c r="S1094" s="256"/>
      <c r="T1094" s="257"/>
      <c r="U1094" s="13"/>
      <c r="V1094" s="13"/>
      <c r="W1094" s="13"/>
      <c r="X1094" s="13"/>
      <c r="Y1094" s="13"/>
      <c r="Z1094" s="13"/>
      <c r="AA1094" s="13"/>
      <c r="AB1094" s="13"/>
      <c r="AC1094" s="13"/>
      <c r="AD1094" s="13"/>
      <c r="AE1094" s="13"/>
      <c r="AT1094" s="258" t="s">
        <v>178</v>
      </c>
      <c r="AU1094" s="258" t="s">
        <v>85</v>
      </c>
      <c r="AV1094" s="13" t="s">
        <v>85</v>
      </c>
      <c r="AW1094" s="13" t="s">
        <v>32</v>
      </c>
      <c r="AX1094" s="13" t="s">
        <v>76</v>
      </c>
      <c r="AY1094" s="258" t="s">
        <v>161</v>
      </c>
    </row>
    <row r="1095" s="13" customFormat="1">
      <c r="A1095" s="13"/>
      <c r="B1095" s="248"/>
      <c r="C1095" s="249"/>
      <c r="D1095" s="243" t="s">
        <v>178</v>
      </c>
      <c r="E1095" s="250" t="s">
        <v>1</v>
      </c>
      <c r="F1095" s="251" t="s">
        <v>1599</v>
      </c>
      <c r="G1095" s="249"/>
      <c r="H1095" s="252">
        <v>9.2089999999999996</v>
      </c>
      <c r="I1095" s="253"/>
      <c r="J1095" s="249"/>
      <c r="K1095" s="249"/>
      <c r="L1095" s="254"/>
      <c r="M1095" s="255"/>
      <c r="N1095" s="256"/>
      <c r="O1095" s="256"/>
      <c r="P1095" s="256"/>
      <c r="Q1095" s="256"/>
      <c r="R1095" s="256"/>
      <c r="S1095" s="256"/>
      <c r="T1095" s="257"/>
      <c r="U1095" s="13"/>
      <c r="V1095" s="13"/>
      <c r="W1095" s="13"/>
      <c r="X1095" s="13"/>
      <c r="Y1095" s="13"/>
      <c r="Z1095" s="13"/>
      <c r="AA1095" s="13"/>
      <c r="AB1095" s="13"/>
      <c r="AC1095" s="13"/>
      <c r="AD1095" s="13"/>
      <c r="AE1095" s="13"/>
      <c r="AT1095" s="258" t="s">
        <v>178</v>
      </c>
      <c r="AU1095" s="258" t="s">
        <v>85</v>
      </c>
      <c r="AV1095" s="13" t="s">
        <v>85</v>
      </c>
      <c r="AW1095" s="13" t="s">
        <v>32</v>
      </c>
      <c r="AX1095" s="13" t="s">
        <v>76</v>
      </c>
      <c r="AY1095" s="258" t="s">
        <v>161</v>
      </c>
    </row>
    <row r="1096" s="15" customFormat="1">
      <c r="A1096" s="15"/>
      <c r="B1096" s="270"/>
      <c r="C1096" s="271"/>
      <c r="D1096" s="243" t="s">
        <v>178</v>
      </c>
      <c r="E1096" s="272" t="s">
        <v>1</v>
      </c>
      <c r="F1096" s="273" t="s">
        <v>183</v>
      </c>
      <c r="G1096" s="271"/>
      <c r="H1096" s="274">
        <v>45.219999999999999</v>
      </c>
      <c r="I1096" s="275"/>
      <c r="J1096" s="271"/>
      <c r="K1096" s="271"/>
      <c r="L1096" s="276"/>
      <c r="M1096" s="277"/>
      <c r="N1096" s="278"/>
      <c r="O1096" s="278"/>
      <c r="P1096" s="278"/>
      <c r="Q1096" s="278"/>
      <c r="R1096" s="278"/>
      <c r="S1096" s="278"/>
      <c r="T1096" s="279"/>
      <c r="U1096" s="15"/>
      <c r="V1096" s="15"/>
      <c r="W1096" s="15"/>
      <c r="X1096" s="15"/>
      <c r="Y1096" s="15"/>
      <c r="Z1096" s="15"/>
      <c r="AA1096" s="15"/>
      <c r="AB1096" s="15"/>
      <c r="AC1096" s="15"/>
      <c r="AD1096" s="15"/>
      <c r="AE1096" s="15"/>
      <c r="AT1096" s="280" t="s">
        <v>178</v>
      </c>
      <c r="AU1096" s="280" t="s">
        <v>85</v>
      </c>
      <c r="AV1096" s="15" t="s">
        <v>167</v>
      </c>
      <c r="AW1096" s="15" t="s">
        <v>32</v>
      </c>
      <c r="AX1096" s="15" t="s">
        <v>83</v>
      </c>
      <c r="AY1096" s="280" t="s">
        <v>161</v>
      </c>
    </row>
    <row r="1097" s="2" customFormat="1" ht="16.5" customHeight="1">
      <c r="A1097" s="39"/>
      <c r="B1097" s="40"/>
      <c r="C1097" s="281" t="s">
        <v>1610</v>
      </c>
      <c r="D1097" s="281" t="s">
        <v>227</v>
      </c>
      <c r="E1097" s="282" t="s">
        <v>1611</v>
      </c>
      <c r="F1097" s="283" t="s">
        <v>1612</v>
      </c>
      <c r="G1097" s="284" t="s">
        <v>260</v>
      </c>
      <c r="H1097" s="285">
        <v>51.395000000000003</v>
      </c>
      <c r="I1097" s="286"/>
      <c r="J1097" s="287">
        <f>ROUND(I1097*H1097,2)</f>
        <v>0</v>
      </c>
      <c r="K1097" s="288"/>
      <c r="L1097" s="289"/>
      <c r="M1097" s="290" t="s">
        <v>1</v>
      </c>
      <c r="N1097" s="291" t="s">
        <v>43</v>
      </c>
      <c r="O1097" s="93"/>
      <c r="P1097" s="239">
        <f>O1097*H1097</f>
        <v>0</v>
      </c>
      <c r="Q1097" s="239">
        <v>0.0126</v>
      </c>
      <c r="R1097" s="239">
        <f>Q1097*H1097</f>
        <v>0.64757700000000007</v>
      </c>
      <c r="S1097" s="239">
        <v>0</v>
      </c>
      <c r="T1097" s="240">
        <f>S1097*H1097</f>
        <v>0</v>
      </c>
      <c r="U1097" s="39"/>
      <c r="V1097" s="39"/>
      <c r="W1097" s="39"/>
      <c r="X1097" s="39"/>
      <c r="Y1097" s="39"/>
      <c r="Z1097" s="39"/>
      <c r="AA1097" s="39"/>
      <c r="AB1097" s="39"/>
      <c r="AC1097" s="39"/>
      <c r="AD1097" s="39"/>
      <c r="AE1097" s="39"/>
      <c r="AR1097" s="241" t="s">
        <v>328</v>
      </c>
      <c r="AT1097" s="241" t="s">
        <v>227</v>
      </c>
      <c r="AU1097" s="241" t="s">
        <v>85</v>
      </c>
      <c r="AY1097" s="18" t="s">
        <v>161</v>
      </c>
      <c r="BE1097" s="242">
        <f>IF(N1097="základní",J1097,0)</f>
        <v>0</v>
      </c>
      <c r="BF1097" s="242">
        <f>IF(N1097="snížená",J1097,0)</f>
        <v>0</v>
      </c>
      <c r="BG1097" s="242">
        <f>IF(N1097="zákl. přenesená",J1097,0)</f>
        <v>0</v>
      </c>
      <c r="BH1097" s="242">
        <f>IF(N1097="sníž. přenesená",J1097,0)</f>
        <v>0</v>
      </c>
      <c r="BI1097" s="242">
        <f>IF(N1097="nulová",J1097,0)</f>
        <v>0</v>
      </c>
      <c r="BJ1097" s="18" t="s">
        <v>167</v>
      </c>
      <c r="BK1097" s="242">
        <f>ROUND(I1097*H1097,2)</f>
        <v>0</v>
      </c>
      <c r="BL1097" s="18" t="s">
        <v>248</v>
      </c>
      <c r="BM1097" s="241" t="s">
        <v>1613</v>
      </c>
    </row>
    <row r="1098" s="2" customFormat="1">
      <c r="A1098" s="39"/>
      <c r="B1098" s="40"/>
      <c r="C1098" s="41"/>
      <c r="D1098" s="243" t="s">
        <v>169</v>
      </c>
      <c r="E1098" s="41"/>
      <c r="F1098" s="244" t="s">
        <v>1612</v>
      </c>
      <c r="G1098" s="41"/>
      <c r="H1098" s="41"/>
      <c r="I1098" s="245"/>
      <c r="J1098" s="41"/>
      <c r="K1098" s="41"/>
      <c r="L1098" s="45"/>
      <c r="M1098" s="246"/>
      <c r="N1098" s="247"/>
      <c r="O1098" s="93"/>
      <c r="P1098" s="93"/>
      <c r="Q1098" s="93"/>
      <c r="R1098" s="93"/>
      <c r="S1098" s="93"/>
      <c r="T1098" s="94"/>
      <c r="U1098" s="39"/>
      <c r="V1098" s="39"/>
      <c r="W1098" s="39"/>
      <c r="X1098" s="39"/>
      <c r="Y1098" s="39"/>
      <c r="Z1098" s="39"/>
      <c r="AA1098" s="39"/>
      <c r="AB1098" s="39"/>
      <c r="AC1098" s="39"/>
      <c r="AD1098" s="39"/>
      <c r="AE1098" s="39"/>
      <c r="AT1098" s="18" t="s">
        <v>169</v>
      </c>
      <c r="AU1098" s="18" t="s">
        <v>85</v>
      </c>
    </row>
    <row r="1099" s="13" customFormat="1">
      <c r="A1099" s="13"/>
      <c r="B1099" s="248"/>
      <c r="C1099" s="249"/>
      <c r="D1099" s="243" t="s">
        <v>178</v>
      </c>
      <c r="E1099" s="250" t="s">
        <v>1</v>
      </c>
      <c r="F1099" s="251" t="s">
        <v>1614</v>
      </c>
      <c r="G1099" s="249"/>
      <c r="H1099" s="252">
        <v>51.395000000000003</v>
      </c>
      <c r="I1099" s="253"/>
      <c r="J1099" s="249"/>
      <c r="K1099" s="249"/>
      <c r="L1099" s="254"/>
      <c r="M1099" s="255"/>
      <c r="N1099" s="256"/>
      <c r="O1099" s="256"/>
      <c r="P1099" s="256"/>
      <c r="Q1099" s="256"/>
      <c r="R1099" s="256"/>
      <c r="S1099" s="256"/>
      <c r="T1099" s="257"/>
      <c r="U1099" s="13"/>
      <c r="V1099" s="13"/>
      <c r="W1099" s="13"/>
      <c r="X1099" s="13"/>
      <c r="Y1099" s="13"/>
      <c r="Z1099" s="13"/>
      <c r="AA1099" s="13"/>
      <c r="AB1099" s="13"/>
      <c r="AC1099" s="13"/>
      <c r="AD1099" s="13"/>
      <c r="AE1099" s="13"/>
      <c r="AT1099" s="258" t="s">
        <v>178</v>
      </c>
      <c r="AU1099" s="258" t="s">
        <v>85</v>
      </c>
      <c r="AV1099" s="13" t="s">
        <v>85</v>
      </c>
      <c r="AW1099" s="13" t="s">
        <v>32</v>
      </c>
      <c r="AX1099" s="13" t="s">
        <v>83</v>
      </c>
      <c r="AY1099" s="258" t="s">
        <v>161</v>
      </c>
    </row>
    <row r="1100" s="2" customFormat="1" ht="21.75" customHeight="1">
      <c r="A1100" s="39"/>
      <c r="B1100" s="40"/>
      <c r="C1100" s="229" t="s">
        <v>1615</v>
      </c>
      <c r="D1100" s="229" t="s">
        <v>163</v>
      </c>
      <c r="E1100" s="230" t="s">
        <v>1616</v>
      </c>
      <c r="F1100" s="231" t="s">
        <v>1617</v>
      </c>
      <c r="G1100" s="232" t="s">
        <v>166</v>
      </c>
      <c r="H1100" s="233">
        <v>31.77</v>
      </c>
      <c r="I1100" s="234"/>
      <c r="J1100" s="235">
        <f>ROUND(I1100*H1100,2)</f>
        <v>0</v>
      </c>
      <c r="K1100" s="236"/>
      <c r="L1100" s="45"/>
      <c r="M1100" s="237" t="s">
        <v>1</v>
      </c>
      <c r="N1100" s="238" t="s">
        <v>43</v>
      </c>
      <c r="O1100" s="93"/>
      <c r="P1100" s="239">
        <f>O1100*H1100</f>
        <v>0</v>
      </c>
      <c r="Q1100" s="239">
        <v>0.00050000000000000001</v>
      </c>
      <c r="R1100" s="239">
        <f>Q1100*H1100</f>
        <v>0.015885</v>
      </c>
      <c r="S1100" s="239">
        <v>0</v>
      </c>
      <c r="T1100" s="240">
        <f>S1100*H1100</f>
        <v>0</v>
      </c>
      <c r="U1100" s="39"/>
      <c r="V1100" s="39"/>
      <c r="W1100" s="39"/>
      <c r="X1100" s="39"/>
      <c r="Y1100" s="39"/>
      <c r="Z1100" s="39"/>
      <c r="AA1100" s="39"/>
      <c r="AB1100" s="39"/>
      <c r="AC1100" s="39"/>
      <c r="AD1100" s="39"/>
      <c r="AE1100" s="39"/>
      <c r="AR1100" s="241" t="s">
        <v>248</v>
      </c>
      <c r="AT1100" s="241" t="s">
        <v>163</v>
      </c>
      <c r="AU1100" s="241" t="s">
        <v>85</v>
      </c>
      <c r="AY1100" s="18" t="s">
        <v>161</v>
      </c>
      <c r="BE1100" s="242">
        <f>IF(N1100="základní",J1100,0)</f>
        <v>0</v>
      </c>
      <c r="BF1100" s="242">
        <f>IF(N1100="snížená",J1100,0)</f>
        <v>0</v>
      </c>
      <c r="BG1100" s="242">
        <f>IF(N1100="zákl. přenesená",J1100,0)</f>
        <v>0</v>
      </c>
      <c r="BH1100" s="242">
        <f>IF(N1100="sníž. přenesená",J1100,0)</f>
        <v>0</v>
      </c>
      <c r="BI1100" s="242">
        <f>IF(N1100="nulová",J1100,0)</f>
        <v>0</v>
      </c>
      <c r="BJ1100" s="18" t="s">
        <v>167</v>
      </c>
      <c r="BK1100" s="242">
        <f>ROUND(I1100*H1100,2)</f>
        <v>0</v>
      </c>
      <c r="BL1100" s="18" t="s">
        <v>248</v>
      </c>
      <c r="BM1100" s="241" t="s">
        <v>1618</v>
      </c>
    </row>
    <row r="1101" s="2" customFormat="1">
      <c r="A1101" s="39"/>
      <c r="B1101" s="40"/>
      <c r="C1101" s="41"/>
      <c r="D1101" s="243" t="s">
        <v>169</v>
      </c>
      <c r="E1101" s="41"/>
      <c r="F1101" s="244" t="s">
        <v>1617</v>
      </c>
      <c r="G1101" s="41"/>
      <c r="H1101" s="41"/>
      <c r="I1101" s="245"/>
      <c r="J1101" s="41"/>
      <c r="K1101" s="41"/>
      <c r="L1101" s="45"/>
      <c r="M1101" s="246"/>
      <c r="N1101" s="247"/>
      <c r="O1101" s="93"/>
      <c r="P1101" s="93"/>
      <c r="Q1101" s="93"/>
      <c r="R1101" s="93"/>
      <c r="S1101" s="93"/>
      <c r="T1101" s="94"/>
      <c r="U1101" s="39"/>
      <c r="V1101" s="39"/>
      <c r="W1101" s="39"/>
      <c r="X1101" s="39"/>
      <c r="Y1101" s="39"/>
      <c r="Z1101" s="39"/>
      <c r="AA1101" s="39"/>
      <c r="AB1101" s="39"/>
      <c r="AC1101" s="39"/>
      <c r="AD1101" s="39"/>
      <c r="AE1101" s="39"/>
      <c r="AT1101" s="18" t="s">
        <v>169</v>
      </c>
      <c r="AU1101" s="18" t="s">
        <v>85</v>
      </c>
    </row>
    <row r="1102" s="2" customFormat="1">
      <c r="A1102" s="39"/>
      <c r="B1102" s="40"/>
      <c r="C1102" s="41"/>
      <c r="D1102" s="243" t="s">
        <v>393</v>
      </c>
      <c r="E1102" s="41"/>
      <c r="F1102" s="292" t="s">
        <v>1619</v>
      </c>
      <c r="G1102" s="41"/>
      <c r="H1102" s="41"/>
      <c r="I1102" s="245"/>
      <c r="J1102" s="41"/>
      <c r="K1102" s="41"/>
      <c r="L1102" s="45"/>
      <c r="M1102" s="246"/>
      <c r="N1102" s="247"/>
      <c r="O1102" s="93"/>
      <c r="P1102" s="93"/>
      <c r="Q1102" s="93"/>
      <c r="R1102" s="93"/>
      <c r="S1102" s="93"/>
      <c r="T1102" s="94"/>
      <c r="U1102" s="39"/>
      <c r="V1102" s="39"/>
      <c r="W1102" s="39"/>
      <c r="X1102" s="39"/>
      <c r="Y1102" s="39"/>
      <c r="Z1102" s="39"/>
      <c r="AA1102" s="39"/>
      <c r="AB1102" s="39"/>
      <c r="AC1102" s="39"/>
      <c r="AD1102" s="39"/>
      <c r="AE1102" s="39"/>
      <c r="AT1102" s="18" t="s">
        <v>393</v>
      </c>
      <c r="AU1102" s="18" t="s">
        <v>85</v>
      </c>
    </row>
    <row r="1103" s="13" customFormat="1">
      <c r="A1103" s="13"/>
      <c r="B1103" s="248"/>
      <c r="C1103" s="249"/>
      <c r="D1103" s="243" t="s">
        <v>178</v>
      </c>
      <c r="E1103" s="250" t="s">
        <v>1</v>
      </c>
      <c r="F1103" s="251" t="s">
        <v>1620</v>
      </c>
      <c r="G1103" s="249"/>
      <c r="H1103" s="252">
        <v>6.46</v>
      </c>
      <c r="I1103" s="253"/>
      <c r="J1103" s="249"/>
      <c r="K1103" s="249"/>
      <c r="L1103" s="254"/>
      <c r="M1103" s="255"/>
      <c r="N1103" s="256"/>
      <c r="O1103" s="256"/>
      <c r="P1103" s="256"/>
      <c r="Q1103" s="256"/>
      <c r="R1103" s="256"/>
      <c r="S1103" s="256"/>
      <c r="T1103" s="257"/>
      <c r="U1103" s="13"/>
      <c r="V1103" s="13"/>
      <c r="W1103" s="13"/>
      <c r="X1103" s="13"/>
      <c r="Y1103" s="13"/>
      <c r="Z1103" s="13"/>
      <c r="AA1103" s="13"/>
      <c r="AB1103" s="13"/>
      <c r="AC1103" s="13"/>
      <c r="AD1103" s="13"/>
      <c r="AE1103" s="13"/>
      <c r="AT1103" s="258" t="s">
        <v>178</v>
      </c>
      <c r="AU1103" s="258" t="s">
        <v>85</v>
      </c>
      <c r="AV1103" s="13" t="s">
        <v>85</v>
      </c>
      <c r="AW1103" s="13" t="s">
        <v>32</v>
      </c>
      <c r="AX1103" s="13" t="s">
        <v>76</v>
      </c>
      <c r="AY1103" s="258" t="s">
        <v>161</v>
      </c>
    </row>
    <row r="1104" s="13" customFormat="1">
      <c r="A1104" s="13"/>
      <c r="B1104" s="248"/>
      <c r="C1104" s="249"/>
      <c r="D1104" s="243" t="s">
        <v>178</v>
      </c>
      <c r="E1104" s="250" t="s">
        <v>1</v>
      </c>
      <c r="F1104" s="251" t="s">
        <v>1621</v>
      </c>
      <c r="G1104" s="249"/>
      <c r="H1104" s="252">
        <v>16.010000000000002</v>
      </c>
      <c r="I1104" s="253"/>
      <c r="J1104" s="249"/>
      <c r="K1104" s="249"/>
      <c r="L1104" s="254"/>
      <c r="M1104" s="255"/>
      <c r="N1104" s="256"/>
      <c r="O1104" s="256"/>
      <c r="P1104" s="256"/>
      <c r="Q1104" s="256"/>
      <c r="R1104" s="256"/>
      <c r="S1104" s="256"/>
      <c r="T1104" s="257"/>
      <c r="U1104" s="13"/>
      <c r="V1104" s="13"/>
      <c r="W1104" s="13"/>
      <c r="X1104" s="13"/>
      <c r="Y1104" s="13"/>
      <c r="Z1104" s="13"/>
      <c r="AA1104" s="13"/>
      <c r="AB1104" s="13"/>
      <c r="AC1104" s="13"/>
      <c r="AD1104" s="13"/>
      <c r="AE1104" s="13"/>
      <c r="AT1104" s="258" t="s">
        <v>178</v>
      </c>
      <c r="AU1104" s="258" t="s">
        <v>85</v>
      </c>
      <c r="AV1104" s="13" t="s">
        <v>85</v>
      </c>
      <c r="AW1104" s="13" t="s">
        <v>32</v>
      </c>
      <c r="AX1104" s="13" t="s">
        <v>76</v>
      </c>
      <c r="AY1104" s="258" t="s">
        <v>161</v>
      </c>
    </row>
    <row r="1105" s="13" customFormat="1">
      <c r="A1105" s="13"/>
      <c r="B1105" s="248"/>
      <c r="C1105" s="249"/>
      <c r="D1105" s="243" t="s">
        <v>178</v>
      </c>
      <c r="E1105" s="250" t="s">
        <v>1</v>
      </c>
      <c r="F1105" s="251" t="s">
        <v>1622</v>
      </c>
      <c r="G1105" s="249"/>
      <c r="H1105" s="252">
        <v>9.3000000000000007</v>
      </c>
      <c r="I1105" s="253"/>
      <c r="J1105" s="249"/>
      <c r="K1105" s="249"/>
      <c r="L1105" s="254"/>
      <c r="M1105" s="255"/>
      <c r="N1105" s="256"/>
      <c r="O1105" s="256"/>
      <c r="P1105" s="256"/>
      <c r="Q1105" s="256"/>
      <c r="R1105" s="256"/>
      <c r="S1105" s="256"/>
      <c r="T1105" s="257"/>
      <c r="U1105" s="13"/>
      <c r="V1105" s="13"/>
      <c r="W1105" s="13"/>
      <c r="X1105" s="13"/>
      <c r="Y1105" s="13"/>
      <c r="Z1105" s="13"/>
      <c r="AA1105" s="13"/>
      <c r="AB1105" s="13"/>
      <c r="AC1105" s="13"/>
      <c r="AD1105" s="13"/>
      <c r="AE1105" s="13"/>
      <c r="AT1105" s="258" t="s">
        <v>178</v>
      </c>
      <c r="AU1105" s="258" t="s">
        <v>85</v>
      </c>
      <c r="AV1105" s="13" t="s">
        <v>85</v>
      </c>
      <c r="AW1105" s="13" t="s">
        <v>32</v>
      </c>
      <c r="AX1105" s="13" t="s">
        <v>76</v>
      </c>
      <c r="AY1105" s="258" t="s">
        <v>161</v>
      </c>
    </row>
    <row r="1106" s="15" customFormat="1">
      <c r="A1106" s="15"/>
      <c r="B1106" s="270"/>
      <c r="C1106" s="271"/>
      <c r="D1106" s="243" t="s">
        <v>178</v>
      </c>
      <c r="E1106" s="272" t="s">
        <v>1</v>
      </c>
      <c r="F1106" s="273" t="s">
        <v>183</v>
      </c>
      <c r="G1106" s="271"/>
      <c r="H1106" s="274">
        <v>31.770000000000003</v>
      </c>
      <c r="I1106" s="275"/>
      <c r="J1106" s="271"/>
      <c r="K1106" s="271"/>
      <c r="L1106" s="276"/>
      <c r="M1106" s="277"/>
      <c r="N1106" s="278"/>
      <c r="O1106" s="278"/>
      <c r="P1106" s="278"/>
      <c r="Q1106" s="278"/>
      <c r="R1106" s="278"/>
      <c r="S1106" s="278"/>
      <c r="T1106" s="279"/>
      <c r="U1106" s="15"/>
      <c r="V1106" s="15"/>
      <c r="W1106" s="15"/>
      <c r="X1106" s="15"/>
      <c r="Y1106" s="15"/>
      <c r="Z1106" s="15"/>
      <c r="AA1106" s="15"/>
      <c r="AB1106" s="15"/>
      <c r="AC1106" s="15"/>
      <c r="AD1106" s="15"/>
      <c r="AE1106" s="15"/>
      <c r="AT1106" s="280" t="s">
        <v>178</v>
      </c>
      <c r="AU1106" s="280" t="s">
        <v>85</v>
      </c>
      <c r="AV1106" s="15" t="s">
        <v>167</v>
      </c>
      <c r="AW1106" s="15" t="s">
        <v>32</v>
      </c>
      <c r="AX1106" s="15" t="s">
        <v>83</v>
      </c>
      <c r="AY1106" s="280" t="s">
        <v>161</v>
      </c>
    </row>
    <row r="1107" s="2" customFormat="1" ht="24.15" customHeight="1">
      <c r="A1107" s="39"/>
      <c r="B1107" s="40"/>
      <c r="C1107" s="229" t="s">
        <v>1623</v>
      </c>
      <c r="D1107" s="229" t="s">
        <v>163</v>
      </c>
      <c r="E1107" s="230" t="s">
        <v>1624</v>
      </c>
      <c r="F1107" s="231" t="s">
        <v>1625</v>
      </c>
      <c r="G1107" s="232" t="s">
        <v>166</v>
      </c>
      <c r="H1107" s="233">
        <v>3.96</v>
      </c>
      <c r="I1107" s="234"/>
      <c r="J1107" s="235">
        <f>ROUND(I1107*H1107,2)</f>
        <v>0</v>
      </c>
      <c r="K1107" s="236"/>
      <c r="L1107" s="45"/>
      <c r="M1107" s="237" t="s">
        <v>1</v>
      </c>
      <c r="N1107" s="238" t="s">
        <v>43</v>
      </c>
      <c r="O1107" s="93"/>
      <c r="P1107" s="239">
        <f>O1107*H1107</f>
        <v>0</v>
      </c>
      <c r="Q1107" s="239">
        <v>0.002</v>
      </c>
      <c r="R1107" s="239">
        <f>Q1107*H1107</f>
        <v>0.00792</v>
      </c>
      <c r="S1107" s="239">
        <v>0</v>
      </c>
      <c r="T1107" s="240">
        <f>S1107*H1107</f>
        <v>0</v>
      </c>
      <c r="U1107" s="39"/>
      <c r="V1107" s="39"/>
      <c r="W1107" s="39"/>
      <c r="X1107" s="39"/>
      <c r="Y1107" s="39"/>
      <c r="Z1107" s="39"/>
      <c r="AA1107" s="39"/>
      <c r="AB1107" s="39"/>
      <c r="AC1107" s="39"/>
      <c r="AD1107" s="39"/>
      <c r="AE1107" s="39"/>
      <c r="AR1107" s="241" t="s">
        <v>248</v>
      </c>
      <c r="AT1107" s="241" t="s">
        <v>163</v>
      </c>
      <c r="AU1107" s="241" t="s">
        <v>85</v>
      </c>
      <c r="AY1107" s="18" t="s">
        <v>161</v>
      </c>
      <c r="BE1107" s="242">
        <f>IF(N1107="základní",J1107,0)</f>
        <v>0</v>
      </c>
      <c r="BF1107" s="242">
        <f>IF(N1107="snížená",J1107,0)</f>
        <v>0</v>
      </c>
      <c r="BG1107" s="242">
        <f>IF(N1107="zákl. přenesená",J1107,0)</f>
        <v>0</v>
      </c>
      <c r="BH1107" s="242">
        <f>IF(N1107="sníž. přenesená",J1107,0)</f>
        <v>0</v>
      </c>
      <c r="BI1107" s="242">
        <f>IF(N1107="nulová",J1107,0)</f>
        <v>0</v>
      </c>
      <c r="BJ1107" s="18" t="s">
        <v>167</v>
      </c>
      <c r="BK1107" s="242">
        <f>ROUND(I1107*H1107,2)</f>
        <v>0</v>
      </c>
      <c r="BL1107" s="18" t="s">
        <v>248</v>
      </c>
      <c r="BM1107" s="241" t="s">
        <v>1626</v>
      </c>
    </row>
    <row r="1108" s="2" customFormat="1">
      <c r="A1108" s="39"/>
      <c r="B1108" s="40"/>
      <c r="C1108" s="41"/>
      <c r="D1108" s="243" t="s">
        <v>169</v>
      </c>
      <c r="E1108" s="41"/>
      <c r="F1108" s="244" t="s">
        <v>1625</v>
      </c>
      <c r="G1108" s="41"/>
      <c r="H1108" s="41"/>
      <c r="I1108" s="245"/>
      <c r="J1108" s="41"/>
      <c r="K1108" s="41"/>
      <c r="L1108" s="45"/>
      <c r="M1108" s="246"/>
      <c r="N1108" s="247"/>
      <c r="O1108" s="93"/>
      <c r="P1108" s="93"/>
      <c r="Q1108" s="93"/>
      <c r="R1108" s="93"/>
      <c r="S1108" s="93"/>
      <c r="T1108" s="94"/>
      <c r="U1108" s="39"/>
      <c r="V1108" s="39"/>
      <c r="W1108" s="39"/>
      <c r="X1108" s="39"/>
      <c r="Y1108" s="39"/>
      <c r="Z1108" s="39"/>
      <c r="AA1108" s="39"/>
      <c r="AB1108" s="39"/>
      <c r="AC1108" s="39"/>
      <c r="AD1108" s="39"/>
      <c r="AE1108" s="39"/>
      <c r="AT1108" s="18" t="s">
        <v>169</v>
      </c>
      <c r="AU1108" s="18" t="s">
        <v>85</v>
      </c>
    </row>
    <row r="1109" s="13" customFormat="1">
      <c r="A1109" s="13"/>
      <c r="B1109" s="248"/>
      <c r="C1109" s="249"/>
      <c r="D1109" s="243" t="s">
        <v>178</v>
      </c>
      <c r="E1109" s="250" t="s">
        <v>1</v>
      </c>
      <c r="F1109" s="251" t="s">
        <v>1627</v>
      </c>
      <c r="G1109" s="249"/>
      <c r="H1109" s="252">
        <v>3.96</v>
      </c>
      <c r="I1109" s="253"/>
      <c r="J1109" s="249"/>
      <c r="K1109" s="249"/>
      <c r="L1109" s="254"/>
      <c r="M1109" s="255"/>
      <c r="N1109" s="256"/>
      <c r="O1109" s="256"/>
      <c r="P1109" s="256"/>
      <c r="Q1109" s="256"/>
      <c r="R1109" s="256"/>
      <c r="S1109" s="256"/>
      <c r="T1109" s="257"/>
      <c r="U1109" s="13"/>
      <c r="V1109" s="13"/>
      <c r="W1109" s="13"/>
      <c r="X1109" s="13"/>
      <c r="Y1109" s="13"/>
      <c r="Z1109" s="13"/>
      <c r="AA1109" s="13"/>
      <c r="AB1109" s="13"/>
      <c r="AC1109" s="13"/>
      <c r="AD1109" s="13"/>
      <c r="AE1109" s="13"/>
      <c r="AT1109" s="258" t="s">
        <v>178</v>
      </c>
      <c r="AU1109" s="258" t="s">
        <v>85</v>
      </c>
      <c r="AV1109" s="13" t="s">
        <v>85</v>
      </c>
      <c r="AW1109" s="13" t="s">
        <v>32</v>
      </c>
      <c r="AX1109" s="13" t="s">
        <v>83</v>
      </c>
      <c r="AY1109" s="258" t="s">
        <v>161</v>
      </c>
    </row>
    <row r="1110" s="2" customFormat="1" ht="33" customHeight="1">
      <c r="A1110" s="39"/>
      <c r="B1110" s="40"/>
      <c r="C1110" s="229" t="s">
        <v>1628</v>
      </c>
      <c r="D1110" s="229" t="s">
        <v>163</v>
      </c>
      <c r="E1110" s="230" t="s">
        <v>1629</v>
      </c>
      <c r="F1110" s="231" t="s">
        <v>1630</v>
      </c>
      <c r="G1110" s="232" t="s">
        <v>166</v>
      </c>
      <c r="H1110" s="233">
        <v>1.6000000000000001</v>
      </c>
      <c r="I1110" s="234"/>
      <c r="J1110" s="235">
        <f>ROUND(I1110*H1110,2)</f>
        <v>0</v>
      </c>
      <c r="K1110" s="236"/>
      <c r="L1110" s="45"/>
      <c r="M1110" s="237" t="s">
        <v>1</v>
      </c>
      <c r="N1110" s="238" t="s">
        <v>43</v>
      </c>
      <c r="O1110" s="93"/>
      <c r="P1110" s="239">
        <f>O1110*H1110</f>
        <v>0</v>
      </c>
      <c r="Q1110" s="239">
        <v>0.00097999999999999997</v>
      </c>
      <c r="R1110" s="239">
        <f>Q1110*H1110</f>
        <v>0.001568</v>
      </c>
      <c r="S1110" s="239">
        <v>0</v>
      </c>
      <c r="T1110" s="240">
        <f>S1110*H1110</f>
        <v>0</v>
      </c>
      <c r="U1110" s="39"/>
      <c r="V1110" s="39"/>
      <c r="W1110" s="39"/>
      <c r="X1110" s="39"/>
      <c r="Y1110" s="39"/>
      <c r="Z1110" s="39"/>
      <c r="AA1110" s="39"/>
      <c r="AB1110" s="39"/>
      <c r="AC1110" s="39"/>
      <c r="AD1110" s="39"/>
      <c r="AE1110" s="39"/>
      <c r="AR1110" s="241" t="s">
        <v>248</v>
      </c>
      <c r="AT1110" s="241" t="s">
        <v>163</v>
      </c>
      <c r="AU1110" s="241" t="s">
        <v>85</v>
      </c>
      <c r="AY1110" s="18" t="s">
        <v>161</v>
      </c>
      <c r="BE1110" s="242">
        <f>IF(N1110="základní",J1110,0)</f>
        <v>0</v>
      </c>
      <c r="BF1110" s="242">
        <f>IF(N1110="snížená",J1110,0)</f>
        <v>0</v>
      </c>
      <c r="BG1110" s="242">
        <f>IF(N1110="zákl. přenesená",J1110,0)</f>
        <v>0</v>
      </c>
      <c r="BH1110" s="242">
        <f>IF(N1110="sníž. přenesená",J1110,0)</f>
        <v>0</v>
      </c>
      <c r="BI1110" s="242">
        <f>IF(N1110="nulová",J1110,0)</f>
        <v>0</v>
      </c>
      <c r="BJ1110" s="18" t="s">
        <v>167</v>
      </c>
      <c r="BK1110" s="242">
        <f>ROUND(I1110*H1110,2)</f>
        <v>0</v>
      </c>
      <c r="BL1110" s="18" t="s">
        <v>248</v>
      </c>
      <c r="BM1110" s="241" t="s">
        <v>1631</v>
      </c>
    </row>
    <row r="1111" s="2" customFormat="1">
      <c r="A1111" s="39"/>
      <c r="B1111" s="40"/>
      <c r="C1111" s="41"/>
      <c r="D1111" s="243" t="s">
        <v>169</v>
      </c>
      <c r="E1111" s="41"/>
      <c r="F1111" s="244" t="s">
        <v>1630</v>
      </c>
      <c r="G1111" s="41"/>
      <c r="H1111" s="41"/>
      <c r="I1111" s="245"/>
      <c r="J1111" s="41"/>
      <c r="K1111" s="41"/>
      <c r="L1111" s="45"/>
      <c r="M1111" s="246"/>
      <c r="N1111" s="247"/>
      <c r="O1111" s="93"/>
      <c r="P1111" s="93"/>
      <c r="Q1111" s="93"/>
      <c r="R1111" s="93"/>
      <c r="S1111" s="93"/>
      <c r="T1111" s="94"/>
      <c r="U1111" s="39"/>
      <c r="V1111" s="39"/>
      <c r="W1111" s="39"/>
      <c r="X1111" s="39"/>
      <c r="Y1111" s="39"/>
      <c r="Z1111" s="39"/>
      <c r="AA1111" s="39"/>
      <c r="AB1111" s="39"/>
      <c r="AC1111" s="39"/>
      <c r="AD1111" s="39"/>
      <c r="AE1111" s="39"/>
      <c r="AT1111" s="18" t="s">
        <v>169</v>
      </c>
      <c r="AU1111" s="18" t="s">
        <v>85</v>
      </c>
    </row>
    <row r="1112" s="13" customFormat="1">
      <c r="A1112" s="13"/>
      <c r="B1112" s="248"/>
      <c r="C1112" s="249"/>
      <c r="D1112" s="243" t="s">
        <v>178</v>
      </c>
      <c r="E1112" s="250" t="s">
        <v>1</v>
      </c>
      <c r="F1112" s="251" t="s">
        <v>1632</v>
      </c>
      <c r="G1112" s="249"/>
      <c r="H1112" s="252">
        <v>1.6000000000000001</v>
      </c>
      <c r="I1112" s="253"/>
      <c r="J1112" s="249"/>
      <c r="K1112" s="249"/>
      <c r="L1112" s="254"/>
      <c r="M1112" s="255"/>
      <c r="N1112" s="256"/>
      <c r="O1112" s="256"/>
      <c r="P1112" s="256"/>
      <c r="Q1112" s="256"/>
      <c r="R1112" s="256"/>
      <c r="S1112" s="256"/>
      <c r="T1112" s="257"/>
      <c r="U1112" s="13"/>
      <c r="V1112" s="13"/>
      <c r="W1112" s="13"/>
      <c r="X1112" s="13"/>
      <c r="Y1112" s="13"/>
      <c r="Z1112" s="13"/>
      <c r="AA1112" s="13"/>
      <c r="AB1112" s="13"/>
      <c r="AC1112" s="13"/>
      <c r="AD1112" s="13"/>
      <c r="AE1112" s="13"/>
      <c r="AT1112" s="258" t="s">
        <v>178</v>
      </c>
      <c r="AU1112" s="258" t="s">
        <v>85</v>
      </c>
      <c r="AV1112" s="13" t="s">
        <v>85</v>
      </c>
      <c r="AW1112" s="13" t="s">
        <v>32</v>
      </c>
      <c r="AX1112" s="13" t="s">
        <v>83</v>
      </c>
      <c r="AY1112" s="258" t="s">
        <v>161</v>
      </c>
    </row>
    <row r="1113" s="2" customFormat="1" ht="24.15" customHeight="1">
      <c r="A1113" s="39"/>
      <c r="B1113" s="40"/>
      <c r="C1113" s="229" t="s">
        <v>1633</v>
      </c>
      <c r="D1113" s="229" t="s">
        <v>163</v>
      </c>
      <c r="E1113" s="230" t="s">
        <v>1634</v>
      </c>
      <c r="F1113" s="231" t="s">
        <v>1635</v>
      </c>
      <c r="G1113" s="232" t="s">
        <v>214</v>
      </c>
      <c r="H1113" s="233">
        <v>0.99199999999999999</v>
      </c>
      <c r="I1113" s="234"/>
      <c r="J1113" s="235">
        <f>ROUND(I1113*H1113,2)</f>
        <v>0</v>
      </c>
      <c r="K1113" s="236"/>
      <c r="L1113" s="45"/>
      <c r="M1113" s="237" t="s">
        <v>1</v>
      </c>
      <c r="N1113" s="238" t="s">
        <v>43</v>
      </c>
      <c r="O1113" s="93"/>
      <c r="P1113" s="239">
        <f>O1113*H1113</f>
        <v>0</v>
      </c>
      <c r="Q1113" s="239">
        <v>0</v>
      </c>
      <c r="R1113" s="239">
        <f>Q1113*H1113</f>
        <v>0</v>
      </c>
      <c r="S1113" s="239">
        <v>0</v>
      </c>
      <c r="T1113" s="240">
        <f>S1113*H1113</f>
        <v>0</v>
      </c>
      <c r="U1113" s="39"/>
      <c r="V1113" s="39"/>
      <c r="W1113" s="39"/>
      <c r="X1113" s="39"/>
      <c r="Y1113" s="39"/>
      <c r="Z1113" s="39"/>
      <c r="AA1113" s="39"/>
      <c r="AB1113" s="39"/>
      <c r="AC1113" s="39"/>
      <c r="AD1113" s="39"/>
      <c r="AE1113" s="39"/>
      <c r="AR1113" s="241" t="s">
        <v>248</v>
      </c>
      <c r="AT1113" s="241" t="s">
        <v>163</v>
      </c>
      <c r="AU1113" s="241" t="s">
        <v>85</v>
      </c>
      <c r="AY1113" s="18" t="s">
        <v>161</v>
      </c>
      <c r="BE1113" s="242">
        <f>IF(N1113="základní",J1113,0)</f>
        <v>0</v>
      </c>
      <c r="BF1113" s="242">
        <f>IF(N1113="snížená",J1113,0)</f>
        <v>0</v>
      </c>
      <c r="BG1113" s="242">
        <f>IF(N1113="zákl. přenesená",J1113,0)</f>
        <v>0</v>
      </c>
      <c r="BH1113" s="242">
        <f>IF(N1113="sníž. přenesená",J1113,0)</f>
        <v>0</v>
      </c>
      <c r="BI1113" s="242">
        <f>IF(N1113="nulová",J1113,0)</f>
        <v>0</v>
      </c>
      <c r="BJ1113" s="18" t="s">
        <v>167</v>
      </c>
      <c r="BK1113" s="242">
        <f>ROUND(I1113*H1113,2)</f>
        <v>0</v>
      </c>
      <c r="BL1113" s="18" t="s">
        <v>248</v>
      </c>
      <c r="BM1113" s="241" t="s">
        <v>1636</v>
      </c>
    </row>
    <row r="1114" s="2" customFormat="1">
      <c r="A1114" s="39"/>
      <c r="B1114" s="40"/>
      <c r="C1114" s="41"/>
      <c r="D1114" s="243" t="s">
        <v>169</v>
      </c>
      <c r="E1114" s="41"/>
      <c r="F1114" s="244" t="s">
        <v>1635</v>
      </c>
      <c r="G1114" s="41"/>
      <c r="H1114" s="41"/>
      <c r="I1114" s="245"/>
      <c r="J1114" s="41"/>
      <c r="K1114" s="41"/>
      <c r="L1114" s="45"/>
      <c r="M1114" s="246"/>
      <c r="N1114" s="247"/>
      <c r="O1114" s="93"/>
      <c r="P1114" s="93"/>
      <c r="Q1114" s="93"/>
      <c r="R1114" s="93"/>
      <c r="S1114" s="93"/>
      <c r="T1114" s="94"/>
      <c r="U1114" s="39"/>
      <c r="V1114" s="39"/>
      <c r="W1114" s="39"/>
      <c r="X1114" s="39"/>
      <c r="Y1114" s="39"/>
      <c r="Z1114" s="39"/>
      <c r="AA1114" s="39"/>
      <c r="AB1114" s="39"/>
      <c r="AC1114" s="39"/>
      <c r="AD1114" s="39"/>
      <c r="AE1114" s="39"/>
      <c r="AT1114" s="18" t="s">
        <v>169</v>
      </c>
      <c r="AU1114" s="18" t="s">
        <v>85</v>
      </c>
    </row>
    <row r="1115" s="12" customFormat="1" ht="22.8" customHeight="1">
      <c r="A1115" s="12"/>
      <c r="B1115" s="213"/>
      <c r="C1115" s="214"/>
      <c r="D1115" s="215" t="s">
        <v>75</v>
      </c>
      <c r="E1115" s="227" t="s">
        <v>1637</v>
      </c>
      <c r="F1115" s="227" t="s">
        <v>1638</v>
      </c>
      <c r="G1115" s="214"/>
      <c r="H1115" s="214"/>
      <c r="I1115" s="217"/>
      <c r="J1115" s="228">
        <f>BK1115</f>
        <v>0</v>
      </c>
      <c r="K1115" s="214"/>
      <c r="L1115" s="219"/>
      <c r="M1115" s="220"/>
      <c r="N1115" s="221"/>
      <c r="O1115" s="221"/>
      <c r="P1115" s="222">
        <f>SUM(P1116:P1164)</f>
        <v>0</v>
      </c>
      <c r="Q1115" s="221"/>
      <c r="R1115" s="222">
        <f>SUM(R1116:R1164)</f>
        <v>0.33828671999999993</v>
      </c>
      <c r="S1115" s="221"/>
      <c r="T1115" s="223">
        <f>SUM(T1116:T1164)</f>
        <v>0</v>
      </c>
      <c r="U1115" s="12"/>
      <c r="V1115" s="12"/>
      <c r="W1115" s="12"/>
      <c r="X1115" s="12"/>
      <c r="Y1115" s="12"/>
      <c r="Z1115" s="12"/>
      <c r="AA1115" s="12"/>
      <c r="AB1115" s="12"/>
      <c r="AC1115" s="12"/>
      <c r="AD1115" s="12"/>
      <c r="AE1115" s="12"/>
      <c r="AR1115" s="224" t="s">
        <v>85</v>
      </c>
      <c r="AT1115" s="225" t="s">
        <v>75</v>
      </c>
      <c r="AU1115" s="225" t="s">
        <v>83</v>
      </c>
      <c r="AY1115" s="224" t="s">
        <v>161</v>
      </c>
      <c r="BK1115" s="226">
        <f>SUM(BK1116:BK1164)</f>
        <v>0</v>
      </c>
    </row>
    <row r="1116" s="2" customFormat="1" ht="21.75" customHeight="1">
      <c r="A1116" s="39"/>
      <c r="B1116" s="40"/>
      <c r="C1116" s="229" t="s">
        <v>1639</v>
      </c>
      <c r="D1116" s="229" t="s">
        <v>163</v>
      </c>
      <c r="E1116" s="230" t="s">
        <v>1640</v>
      </c>
      <c r="F1116" s="231" t="s">
        <v>1641</v>
      </c>
      <c r="G1116" s="232" t="s">
        <v>266</v>
      </c>
      <c r="H1116" s="233">
        <v>12</v>
      </c>
      <c r="I1116" s="234"/>
      <c r="J1116" s="235">
        <f>ROUND(I1116*H1116,2)</f>
        <v>0</v>
      </c>
      <c r="K1116" s="236"/>
      <c r="L1116" s="45"/>
      <c r="M1116" s="237" t="s">
        <v>1</v>
      </c>
      <c r="N1116" s="238" t="s">
        <v>43</v>
      </c>
      <c r="O1116" s="93"/>
      <c r="P1116" s="239">
        <f>O1116*H1116</f>
        <v>0</v>
      </c>
      <c r="Q1116" s="239">
        <v>6.0000000000000002E-05</v>
      </c>
      <c r="R1116" s="239">
        <f>Q1116*H1116</f>
        <v>0.00072000000000000005</v>
      </c>
      <c r="S1116" s="239">
        <v>0</v>
      </c>
      <c r="T1116" s="240">
        <f>S1116*H1116</f>
        <v>0</v>
      </c>
      <c r="U1116" s="39"/>
      <c r="V1116" s="39"/>
      <c r="W1116" s="39"/>
      <c r="X1116" s="39"/>
      <c r="Y1116" s="39"/>
      <c r="Z1116" s="39"/>
      <c r="AA1116" s="39"/>
      <c r="AB1116" s="39"/>
      <c r="AC1116" s="39"/>
      <c r="AD1116" s="39"/>
      <c r="AE1116" s="39"/>
      <c r="AR1116" s="241" t="s">
        <v>248</v>
      </c>
      <c r="AT1116" s="241" t="s">
        <v>163</v>
      </c>
      <c r="AU1116" s="241" t="s">
        <v>85</v>
      </c>
      <c r="AY1116" s="18" t="s">
        <v>161</v>
      </c>
      <c r="BE1116" s="242">
        <f>IF(N1116="základní",J1116,0)</f>
        <v>0</v>
      </c>
      <c r="BF1116" s="242">
        <f>IF(N1116="snížená",J1116,0)</f>
        <v>0</v>
      </c>
      <c r="BG1116" s="242">
        <f>IF(N1116="zákl. přenesená",J1116,0)</f>
        <v>0</v>
      </c>
      <c r="BH1116" s="242">
        <f>IF(N1116="sníž. přenesená",J1116,0)</f>
        <v>0</v>
      </c>
      <c r="BI1116" s="242">
        <f>IF(N1116="nulová",J1116,0)</f>
        <v>0</v>
      </c>
      <c r="BJ1116" s="18" t="s">
        <v>167</v>
      </c>
      <c r="BK1116" s="242">
        <f>ROUND(I1116*H1116,2)</f>
        <v>0</v>
      </c>
      <c r="BL1116" s="18" t="s">
        <v>248</v>
      </c>
      <c r="BM1116" s="241" t="s">
        <v>1642</v>
      </c>
    </row>
    <row r="1117" s="2" customFormat="1">
      <c r="A1117" s="39"/>
      <c r="B1117" s="40"/>
      <c r="C1117" s="41"/>
      <c r="D1117" s="243" t="s">
        <v>169</v>
      </c>
      <c r="E1117" s="41"/>
      <c r="F1117" s="244" t="s">
        <v>1641</v>
      </c>
      <c r="G1117" s="41"/>
      <c r="H1117" s="41"/>
      <c r="I1117" s="245"/>
      <c r="J1117" s="41"/>
      <c r="K1117" s="41"/>
      <c r="L1117" s="45"/>
      <c r="M1117" s="246"/>
      <c r="N1117" s="247"/>
      <c r="O1117" s="93"/>
      <c r="P1117" s="93"/>
      <c r="Q1117" s="93"/>
      <c r="R1117" s="93"/>
      <c r="S1117" s="93"/>
      <c r="T1117" s="94"/>
      <c r="U1117" s="39"/>
      <c r="V1117" s="39"/>
      <c r="W1117" s="39"/>
      <c r="X1117" s="39"/>
      <c r="Y1117" s="39"/>
      <c r="Z1117" s="39"/>
      <c r="AA1117" s="39"/>
      <c r="AB1117" s="39"/>
      <c r="AC1117" s="39"/>
      <c r="AD1117" s="39"/>
      <c r="AE1117" s="39"/>
      <c r="AT1117" s="18" t="s">
        <v>169</v>
      </c>
      <c r="AU1117" s="18" t="s">
        <v>85</v>
      </c>
    </row>
    <row r="1118" s="13" customFormat="1">
      <c r="A1118" s="13"/>
      <c r="B1118" s="248"/>
      <c r="C1118" s="249"/>
      <c r="D1118" s="243" t="s">
        <v>178</v>
      </c>
      <c r="E1118" s="250" t="s">
        <v>1</v>
      </c>
      <c r="F1118" s="251" t="s">
        <v>1643</v>
      </c>
      <c r="G1118" s="249"/>
      <c r="H1118" s="252">
        <v>12</v>
      </c>
      <c r="I1118" s="253"/>
      <c r="J1118" s="249"/>
      <c r="K1118" s="249"/>
      <c r="L1118" s="254"/>
      <c r="M1118" s="255"/>
      <c r="N1118" s="256"/>
      <c r="O1118" s="256"/>
      <c r="P1118" s="256"/>
      <c r="Q1118" s="256"/>
      <c r="R1118" s="256"/>
      <c r="S1118" s="256"/>
      <c r="T1118" s="257"/>
      <c r="U1118" s="13"/>
      <c r="V1118" s="13"/>
      <c r="W1118" s="13"/>
      <c r="X1118" s="13"/>
      <c r="Y1118" s="13"/>
      <c r="Z1118" s="13"/>
      <c r="AA1118" s="13"/>
      <c r="AB1118" s="13"/>
      <c r="AC1118" s="13"/>
      <c r="AD1118" s="13"/>
      <c r="AE1118" s="13"/>
      <c r="AT1118" s="258" t="s">
        <v>178</v>
      </c>
      <c r="AU1118" s="258" t="s">
        <v>85</v>
      </c>
      <c r="AV1118" s="13" t="s">
        <v>85</v>
      </c>
      <c r="AW1118" s="13" t="s">
        <v>32</v>
      </c>
      <c r="AX1118" s="13" t="s">
        <v>83</v>
      </c>
      <c r="AY1118" s="258" t="s">
        <v>161</v>
      </c>
    </row>
    <row r="1119" s="2" customFormat="1" ht="24.15" customHeight="1">
      <c r="A1119" s="39"/>
      <c r="B1119" s="40"/>
      <c r="C1119" s="229" t="s">
        <v>1644</v>
      </c>
      <c r="D1119" s="229" t="s">
        <v>163</v>
      </c>
      <c r="E1119" s="230" t="s">
        <v>1645</v>
      </c>
      <c r="F1119" s="231" t="s">
        <v>1646</v>
      </c>
      <c r="G1119" s="232" t="s">
        <v>260</v>
      </c>
      <c r="H1119" s="233">
        <v>31.608000000000001</v>
      </c>
      <c r="I1119" s="234"/>
      <c r="J1119" s="235">
        <f>ROUND(I1119*H1119,2)</f>
        <v>0</v>
      </c>
      <c r="K1119" s="236"/>
      <c r="L1119" s="45"/>
      <c r="M1119" s="237" t="s">
        <v>1</v>
      </c>
      <c r="N1119" s="238" t="s">
        <v>43</v>
      </c>
      <c r="O1119" s="93"/>
      <c r="P1119" s="239">
        <f>O1119*H1119</f>
        <v>0</v>
      </c>
      <c r="Q1119" s="239">
        <v>2.0000000000000002E-05</v>
      </c>
      <c r="R1119" s="239">
        <f>Q1119*H1119</f>
        <v>0.0006321600000000001</v>
      </c>
      <c r="S1119" s="239">
        <v>0</v>
      </c>
      <c r="T1119" s="240">
        <f>S1119*H1119</f>
        <v>0</v>
      </c>
      <c r="U1119" s="39"/>
      <c r="V1119" s="39"/>
      <c r="W1119" s="39"/>
      <c r="X1119" s="39"/>
      <c r="Y1119" s="39"/>
      <c r="Z1119" s="39"/>
      <c r="AA1119" s="39"/>
      <c r="AB1119" s="39"/>
      <c r="AC1119" s="39"/>
      <c r="AD1119" s="39"/>
      <c r="AE1119" s="39"/>
      <c r="AR1119" s="241" t="s">
        <v>248</v>
      </c>
      <c r="AT1119" s="241" t="s">
        <v>163</v>
      </c>
      <c r="AU1119" s="241" t="s">
        <v>85</v>
      </c>
      <c r="AY1119" s="18" t="s">
        <v>161</v>
      </c>
      <c r="BE1119" s="242">
        <f>IF(N1119="základní",J1119,0)</f>
        <v>0</v>
      </c>
      <c r="BF1119" s="242">
        <f>IF(N1119="snížená",J1119,0)</f>
        <v>0</v>
      </c>
      <c r="BG1119" s="242">
        <f>IF(N1119="zákl. přenesená",J1119,0)</f>
        <v>0</v>
      </c>
      <c r="BH1119" s="242">
        <f>IF(N1119="sníž. přenesená",J1119,0)</f>
        <v>0</v>
      </c>
      <c r="BI1119" s="242">
        <f>IF(N1119="nulová",J1119,0)</f>
        <v>0</v>
      </c>
      <c r="BJ1119" s="18" t="s">
        <v>167</v>
      </c>
      <c r="BK1119" s="242">
        <f>ROUND(I1119*H1119,2)</f>
        <v>0</v>
      </c>
      <c r="BL1119" s="18" t="s">
        <v>248</v>
      </c>
      <c r="BM1119" s="241" t="s">
        <v>1647</v>
      </c>
    </row>
    <row r="1120" s="2" customFormat="1">
      <c r="A1120" s="39"/>
      <c r="B1120" s="40"/>
      <c r="C1120" s="41"/>
      <c r="D1120" s="243" t="s">
        <v>169</v>
      </c>
      <c r="E1120" s="41"/>
      <c r="F1120" s="244" t="s">
        <v>1646</v>
      </c>
      <c r="G1120" s="41"/>
      <c r="H1120" s="41"/>
      <c r="I1120" s="245"/>
      <c r="J1120" s="41"/>
      <c r="K1120" s="41"/>
      <c r="L1120" s="45"/>
      <c r="M1120" s="246"/>
      <c r="N1120" s="247"/>
      <c r="O1120" s="93"/>
      <c r="P1120" s="93"/>
      <c r="Q1120" s="93"/>
      <c r="R1120" s="93"/>
      <c r="S1120" s="93"/>
      <c r="T1120" s="94"/>
      <c r="U1120" s="39"/>
      <c r="V1120" s="39"/>
      <c r="W1120" s="39"/>
      <c r="X1120" s="39"/>
      <c r="Y1120" s="39"/>
      <c r="Z1120" s="39"/>
      <c r="AA1120" s="39"/>
      <c r="AB1120" s="39"/>
      <c r="AC1120" s="39"/>
      <c r="AD1120" s="39"/>
      <c r="AE1120" s="39"/>
      <c r="AT1120" s="18" t="s">
        <v>169</v>
      </c>
      <c r="AU1120" s="18" t="s">
        <v>85</v>
      </c>
    </row>
    <row r="1121" s="13" customFormat="1">
      <c r="A1121" s="13"/>
      <c r="B1121" s="248"/>
      <c r="C1121" s="249"/>
      <c r="D1121" s="243" t="s">
        <v>178</v>
      </c>
      <c r="E1121" s="250" t="s">
        <v>1</v>
      </c>
      <c r="F1121" s="251" t="s">
        <v>1648</v>
      </c>
      <c r="G1121" s="249"/>
      <c r="H1121" s="252">
        <v>13.859999999999999</v>
      </c>
      <c r="I1121" s="253"/>
      <c r="J1121" s="249"/>
      <c r="K1121" s="249"/>
      <c r="L1121" s="254"/>
      <c r="M1121" s="255"/>
      <c r="N1121" s="256"/>
      <c r="O1121" s="256"/>
      <c r="P1121" s="256"/>
      <c r="Q1121" s="256"/>
      <c r="R1121" s="256"/>
      <c r="S1121" s="256"/>
      <c r="T1121" s="257"/>
      <c r="U1121" s="13"/>
      <c r="V1121" s="13"/>
      <c r="W1121" s="13"/>
      <c r="X1121" s="13"/>
      <c r="Y1121" s="13"/>
      <c r="Z1121" s="13"/>
      <c r="AA1121" s="13"/>
      <c r="AB1121" s="13"/>
      <c r="AC1121" s="13"/>
      <c r="AD1121" s="13"/>
      <c r="AE1121" s="13"/>
      <c r="AT1121" s="258" t="s">
        <v>178</v>
      </c>
      <c r="AU1121" s="258" t="s">
        <v>85</v>
      </c>
      <c r="AV1121" s="13" t="s">
        <v>85</v>
      </c>
      <c r="AW1121" s="13" t="s">
        <v>32</v>
      </c>
      <c r="AX1121" s="13" t="s">
        <v>76</v>
      </c>
      <c r="AY1121" s="258" t="s">
        <v>161</v>
      </c>
    </row>
    <row r="1122" s="13" customFormat="1">
      <c r="A1122" s="13"/>
      <c r="B1122" s="248"/>
      <c r="C1122" s="249"/>
      <c r="D1122" s="243" t="s">
        <v>178</v>
      </c>
      <c r="E1122" s="250" t="s">
        <v>1</v>
      </c>
      <c r="F1122" s="251" t="s">
        <v>1649</v>
      </c>
      <c r="G1122" s="249"/>
      <c r="H1122" s="252">
        <v>4.7039999999999997</v>
      </c>
      <c r="I1122" s="253"/>
      <c r="J1122" s="249"/>
      <c r="K1122" s="249"/>
      <c r="L1122" s="254"/>
      <c r="M1122" s="255"/>
      <c r="N1122" s="256"/>
      <c r="O1122" s="256"/>
      <c r="P1122" s="256"/>
      <c r="Q1122" s="256"/>
      <c r="R1122" s="256"/>
      <c r="S1122" s="256"/>
      <c r="T1122" s="257"/>
      <c r="U1122" s="13"/>
      <c r="V1122" s="13"/>
      <c r="W1122" s="13"/>
      <c r="X1122" s="13"/>
      <c r="Y1122" s="13"/>
      <c r="Z1122" s="13"/>
      <c r="AA1122" s="13"/>
      <c r="AB1122" s="13"/>
      <c r="AC1122" s="13"/>
      <c r="AD1122" s="13"/>
      <c r="AE1122" s="13"/>
      <c r="AT1122" s="258" t="s">
        <v>178</v>
      </c>
      <c r="AU1122" s="258" t="s">
        <v>85</v>
      </c>
      <c r="AV1122" s="13" t="s">
        <v>85</v>
      </c>
      <c r="AW1122" s="13" t="s">
        <v>32</v>
      </c>
      <c r="AX1122" s="13" t="s">
        <v>76</v>
      </c>
      <c r="AY1122" s="258" t="s">
        <v>161</v>
      </c>
    </row>
    <row r="1123" s="13" customFormat="1">
      <c r="A1123" s="13"/>
      <c r="B1123" s="248"/>
      <c r="C1123" s="249"/>
      <c r="D1123" s="243" t="s">
        <v>178</v>
      </c>
      <c r="E1123" s="250" t="s">
        <v>1</v>
      </c>
      <c r="F1123" s="251" t="s">
        <v>1650</v>
      </c>
      <c r="G1123" s="249"/>
      <c r="H1123" s="252">
        <v>5.9400000000000004</v>
      </c>
      <c r="I1123" s="253"/>
      <c r="J1123" s="249"/>
      <c r="K1123" s="249"/>
      <c r="L1123" s="254"/>
      <c r="M1123" s="255"/>
      <c r="N1123" s="256"/>
      <c r="O1123" s="256"/>
      <c r="P1123" s="256"/>
      <c r="Q1123" s="256"/>
      <c r="R1123" s="256"/>
      <c r="S1123" s="256"/>
      <c r="T1123" s="257"/>
      <c r="U1123" s="13"/>
      <c r="V1123" s="13"/>
      <c r="W1123" s="13"/>
      <c r="X1123" s="13"/>
      <c r="Y1123" s="13"/>
      <c r="Z1123" s="13"/>
      <c r="AA1123" s="13"/>
      <c r="AB1123" s="13"/>
      <c r="AC1123" s="13"/>
      <c r="AD1123" s="13"/>
      <c r="AE1123" s="13"/>
      <c r="AT1123" s="258" t="s">
        <v>178</v>
      </c>
      <c r="AU1123" s="258" t="s">
        <v>85</v>
      </c>
      <c r="AV1123" s="13" t="s">
        <v>85</v>
      </c>
      <c r="AW1123" s="13" t="s">
        <v>32</v>
      </c>
      <c r="AX1123" s="13" t="s">
        <v>76</v>
      </c>
      <c r="AY1123" s="258" t="s">
        <v>161</v>
      </c>
    </row>
    <row r="1124" s="13" customFormat="1">
      <c r="A1124" s="13"/>
      <c r="B1124" s="248"/>
      <c r="C1124" s="249"/>
      <c r="D1124" s="243" t="s">
        <v>178</v>
      </c>
      <c r="E1124" s="250" t="s">
        <v>1</v>
      </c>
      <c r="F1124" s="251" t="s">
        <v>1651</v>
      </c>
      <c r="G1124" s="249"/>
      <c r="H1124" s="252">
        <v>7.1040000000000001</v>
      </c>
      <c r="I1124" s="253"/>
      <c r="J1124" s="249"/>
      <c r="K1124" s="249"/>
      <c r="L1124" s="254"/>
      <c r="M1124" s="255"/>
      <c r="N1124" s="256"/>
      <c r="O1124" s="256"/>
      <c r="P1124" s="256"/>
      <c r="Q1124" s="256"/>
      <c r="R1124" s="256"/>
      <c r="S1124" s="256"/>
      <c r="T1124" s="257"/>
      <c r="U1124" s="13"/>
      <c r="V1124" s="13"/>
      <c r="W1124" s="13"/>
      <c r="X1124" s="13"/>
      <c r="Y1124" s="13"/>
      <c r="Z1124" s="13"/>
      <c r="AA1124" s="13"/>
      <c r="AB1124" s="13"/>
      <c r="AC1124" s="13"/>
      <c r="AD1124" s="13"/>
      <c r="AE1124" s="13"/>
      <c r="AT1124" s="258" t="s">
        <v>178</v>
      </c>
      <c r="AU1124" s="258" t="s">
        <v>85</v>
      </c>
      <c r="AV1124" s="13" t="s">
        <v>85</v>
      </c>
      <c r="AW1124" s="13" t="s">
        <v>32</v>
      </c>
      <c r="AX1124" s="13" t="s">
        <v>76</v>
      </c>
      <c r="AY1124" s="258" t="s">
        <v>161</v>
      </c>
    </row>
    <row r="1125" s="15" customFormat="1">
      <c r="A1125" s="15"/>
      <c r="B1125" s="270"/>
      <c r="C1125" s="271"/>
      <c r="D1125" s="243" t="s">
        <v>178</v>
      </c>
      <c r="E1125" s="272" t="s">
        <v>1</v>
      </c>
      <c r="F1125" s="273" t="s">
        <v>183</v>
      </c>
      <c r="G1125" s="271"/>
      <c r="H1125" s="274">
        <v>31.608000000000001</v>
      </c>
      <c r="I1125" s="275"/>
      <c r="J1125" s="271"/>
      <c r="K1125" s="271"/>
      <c r="L1125" s="276"/>
      <c r="M1125" s="277"/>
      <c r="N1125" s="278"/>
      <c r="O1125" s="278"/>
      <c r="P1125" s="278"/>
      <c r="Q1125" s="278"/>
      <c r="R1125" s="278"/>
      <c r="S1125" s="278"/>
      <c r="T1125" s="279"/>
      <c r="U1125" s="15"/>
      <c r="V1125" s="15"/>
      <c r="W1125" s="15"/>
      <c r="X1125" s="15"/>
      <c r="Y1125" s="15"/>
      <c r="Z1125" s="15"/>
      <c r="AA1125" s="15"/>
      <c r="AB1125" s="15"/>
      <c r="AC1125" s="15"/>
      <c r="AD1125" s="15"/>
      <c r="AE1125" s="15"/>
      <c r="AT1125" s="280" t="s">
        <v>178</v>
      </c>
      <c r="AU1125" s="280" t="s">
        <v>85</v>
      </c>
      <c r="AV1125" s="15" t="s">
        <v>167</v>
      </c>
      <c r="AW1125" s="15" t="s">
        <v>32</v>
      </c>
      <c r="AX1125" s="15" t="s">
        <v>83</v>
      </c>
      <c r="AY1125" s="280" t="s">
        <v>161</v>
      </c>
    </row>
    <row r="1126" s="2" customFormat="1" ht="24.15" customHeight="1">
      <c r="A1126" s="39"/>
      <c r="B1126" s="40"/>
      <c r="C1126" s="229" t="s">
        <v>1652</v>
      </c>
      <c r="D1126" s="229" t="s">
        <v>163</v>
      </c>
      <c r="E1126" s="230" t="s">
        <v>1653</v>
      </c>
      <c r="F1126" s="231" t="s">
        <v>1654</v>
      </c>
      <c r="G1126" s="232" t="s">
        <v>260</v>
      </c>
      <c r="H1126" s="233">
        <v>255.93299999999999</v>
      </c>
      <c r="I1126" s="234"/>
      <c r="J1126" s="235">
        <f>ROUND(I1126*H1126,2)</f>
        <v>0</v>
      </c>
      <c r="K1126" s="236"/>
      <c r="L1126" s="45"/>
      <c r="M1126" s="237" t="s">
        <v>1</v>
      </c>
      <c r="N1126" s="238" t="s">
        <v>43</v>
      </c>
      <c r="O1126" s="93"/>
      <c r="P1126" s="239">
        <f>O1126*H1126</f>
        <v>0</v>
      </c>
      <c r="Q1126" s="239">
        <v>0</v>
      </c>
      <c r="R1126" s="239">
        <f>Q1126*H1126</f>
        <v>0</v>
      </c>
      <c r="S1126" s="239">
        <v>0</v>
      </c>
      <c r="T1126" s="240">
        <f>S1126*H1126</f>
        <v>0</v>
      </c>
      <c r="U1126" s="39"/>
      <c r="V1126" s="39"/>
      <c r="W1126" s="39"/>
      <c r="X1126" s="39"/>
      <c r="Y1126" s="39"/>
      <c r="Z1126" s="39"/>
      <c r="AA1126" s="39"/>
      <c r="AB1126" s="39"/>
      <c r="AC1126" s="39"/>
      <c r="AD1126" s="39"/>
      <c r="AE1126" s="39"/>
      <c r="AR1126" s="241" t="s">
        <v>248</v>
      </c>
      <c r="AT1126" s="241" t="s">
        <v>163</v>
      </c>
      <c r="AU1126" s="241" t="s">
        <v>85</v>
      </c>
      <c r="AY1126" s="18" t="s">
        <v>161</v>
      </c>
      <c r="BE1126" s="242">
        <f>IF(N1126="základní",J1126,0)</f>
        <v>0</v>
      </c>
      <c r="BF1126" s="242">
        <f>IF(N1126="snížená",J1126,0)</f>
        <v>0</v>
      </c>
      <c r="BG1126" s="242">
        <f>IF(N1126="zákl. přenesená",J1126,0)</f>
        <v>0</v>
      </c>
      <c r="BH1126" s="242">
        <f>IF(N1126="sníž. přenesená",J1126,0)</f>
        <v>0</v>
      </c>
      <c r="BI1126" s="242">
        <f>IF(N1126="nulová",J1126,0)</f>
        <v>0</v>
      </c>
      <c r="BJ1126" s="18" t="s">
        <v>167</v>
      </c>
      <c r="BK1126" s="242">
        <f>ROUND(I1126*H1126,2)</f>
        <v>0</v>
      </c>
      <c r="BL1126" s="18" t="s">
        <v>248</v>
      </c>
      <c r="BM1126" s="241" t="s">
        <v>1655</v>
      </c>
    </row>
    <row r="1127" s="2" customFormat="1">
      <c r="A1127" s="39"/>
      <c r="B1127" s="40"/>
      <c r="C1127" s="41"/>
      <c r="D1127" s="243" t="s">
        <v>169</v>
      </c>
      <c r="E1127" s="41"/>
      <c r="F1127" s="244" t="s">
        <v>1654</v>
      </c>
      <c r="G1127" s="41"/>
      <c r="H1127" s="41"/>
      <c r="I1127" s="245"/>
      <c r="J1127" s="41"/>
      <c r="K1127" s="41"/>
      <c r="L1127" s="45"/>
      <c r="M1127" s="246"/>
      <c r="N1127" s="247"/>
      <c r="O1127" s="93"/>
      <c r="P1127" s="93"/>
      <c r="Q1127" s="93"/>
      <c r="R1127" s="93"/>
      <c r="S1127" s="93"/>
      <c r="T1127" s="94"/>
      <c r="U1127" s="39"/>
      <c r="V1127" s="39"/>
      <c r="W1127" s="39"/>
      <c r="X1127" s="39"/>
      <c r="Y1127" s="39"/>
      <c r="Z1127" s="39"/>
      <c r="AA1127" s="39"/>
      <c r="AB1127" s="39"/>
      <c r="AC1127" s="39"/>
      <c r="AD1127" s="39"/>
      <c r="AE1127" s="39"/>
      <c r="AT1127" s="18" t="s">
        <v>169</v>
      </c>
      <c r="AU1127" s="18" t="s">
        <v>85</v>
      </c>
    </row>
    <row r="1128" s="13" customFormat="1">
      <c r="A1128" s="13"/>
      <c r="B1128" s="248"/>
      <c r="C1128" s="249"/>
      <c r="D1128" s="243" t="s">
        <v>178</v>
      </c>
      <c r="E1128" s="250" t="s">
        <v>1</v>
      </c>
      <c r="F1128" s="251" t="s">
        <v>1656</v>
      </c>
      <c r="G1128" s="249"/>
      <c r="H1128" s="252">
        <v>8.3200000000000003</v>
      </c>
      <c r="I1128" s="253"/>
      <c r="J1128" s="249"/>
      <c r="K1128" s="249"/>
      <c r="L1128" s="254"/>
      <c r="M1128" s="255"/>
      <c r="N1128" s="256"/>
      <c r="O1128" s="256"/>
      <c r="P1128" s="256"/>
      <c r="Q1128" s="256"/>
      <c r="R1128" s="256"/>
      <c r="S1128" s="256"/>
      <c r="T1128" s="257"/>
      <c r="U1128" s="13"/>
      <c r="V1128" s="13"/>
      <c r="W1128" s="13"/>
      <c r="X1128" s="13"/>
      <c r="Y1128" s="13"/>
      <c r="Z1128" s="13"/>
      <c r="AA1128" s="13"/>
      <c r="AB1128" s="13"/>
      <c r="AC1128" s="13"/>
      <c r="AD1128" s="13"/>
      <c r="AE1128" s="13"/>
      <c r="AT1128" s="258" t="s">
        <v>178</v>
      </c>
      <c r="AU1128" s="258" t="s">
        <v>85</v>
      </c>
      <c r="AV1128" s="13" t="s">
        <v>85</v>
      </c>
      <c r="AW1128" s="13" t="s">
        <v>32</v>
      </c>
      <c r="AX1128" s="13" t="s">
        <v>76</v>
      </c>
      <c r="AY1128" s="258" t="s">
        <v>161</v>
      </c>
    </row>
    <row r="1129" s="13" customFormat="1">
      <c r="A1129" s="13"/>
      <c r="B1129" s="248"/>
      <c r="C1129" s="249"/>
      <c r="D1129" s="243" t="s">
        <v>178</v>
      </c>
      <c r="E1129" s="250" t="s">
        <v>1</v>
      </c>
      <c r="F1129" s="251" t="s">
        <v>1657</v>
      </c>
      <c r="G1129" s="249"/>
      <c r="H1129" s="252">
        <v>116.301</v>
      </c>
      <c r="I1129" s="253"/>
      <c r="J1129" s="249"/>
      <c r="K1129" s="249"/>
      <c r="L1129" s="254"/>
      <c r="M1129" s="255"/>
      <c r="N1129" s="256"/>
      <c r="O1129" s="256"/>
      <c r="P1129" s="256"/>
      <c r="Q1129" s="256"/>
      <c r="R1129" s="256"/>
      <c r="S1129" s="256"/>
      <c r="T1129" s="257"/>
      <c r="U1129" s="13"/>
      <c r="V1129" s="13"/>
      <c r="W1129" s="13"/>
      <c r="X1129" s="13"/>
      <c r="Y1129" s="13"/>
      <c r="Z1129" s="13"/>
      <c r="AA1129" s="13"/>
      <c r="AB1129" s="13"/>
      <c r="AC1129" s="13"/>
      <c r="AD1129" s="13"/>
      <c r="AE1129" s="13"/>
      <c r="AT1129" s="258" t="s">
        <v>178</v>
      </c>
      <c r="AU1129" s="258" t="s">
        <v>85</v>
      </c>
      <c r="AV1129" s="13" t="s">
        <v>85</v>
      </c>
      <c r="AW1129" s="13" t="s">
        <v>32</v>
      </c>
      <c r="AX1129" s="13" t="s">
        <v>76</v>
      </c>
      <c r="AY1129" s="258" t="s">
        <v>161</v>
      </c>
    </row>
    <row r="1130" s="13" customFormat="1">
      <c r="A1130" s="13"/>
      <c r="B1130" s="248"/>
      <c r="C1130" s="249"/>
      <c r="D1130" s="243" t="s">
        <v>178</v>
      </c>
      <c r="E1130" s="250" t="s">
        <v>1</v>
      </c>
      <c r="F1130" s="251" t="s">
        <v>1658</v>
      </c>
      <c r="G1130" s="249"/>
      <c r="H1130" s="252">
        <v>23.760000000000002</v>
      </c>
      <c r="I1130" s="253"/>
      <c r="J1130" s="249"/>
      <c r="K1130" s="249"/>
      <c r="L1130" s="254"/>
      <c r="M1130" s="255"/>
      <c r="N1130" s="256"/>
      <c r="O1130" s="256"/>
      <c r="P1130" s="256"/>
      <c r="Q1130" s="256"/>
      <c r="R1130" s="256"/>
      <c r="S1130" s="256"/>
      <c r="T1130" s="257"/>
      <c r="U1130" s="13"/>
      <c r="V1130" s="13"/>
      <c r="W1130" s="13"/>
      <c r="X1130" s="13"/>
      <c r="Y1130" s="13"/>
      <c r="Z1130" s="13"/>
      <c r="AA1130" s="13"/>
      <c r="AB1130" s="13"/>
      <c r="AC1130" s="13"/>
      <c r="AD1130" s="13"/>
      <c r="AE1130" s="13"/>
      <c r="AT1130" s="258" t="s">
        <v>178</v>
      </c>
      <c r="AU1130" s="258" t="s">
        <v>85</v>
      </c>
      <c r="AV1130" s="13" t="s">
        <v>85</v>
      </c>
      <c r="AW1130" s="13" t="s">
        <v>32</v>
      </c>
      <c r="AX1130" s="13" t="s">
        <v>76</v>
      </c>
      <c r="AY1130" s="258" t="s">
        <v>161</v>
      </c>
    </row>
    <row r="1131" s="13" customFormat="1">
      <c r="A1131" s="13"/>
      <c r="B1131" s="248"/>
      <c r="C1131" s="249"/>
      <c r="D1131" s="243" t="s">
        <v>178</v>
      </c>
      <c r="E1131" s="250" t="s">
        <v>1</v>
      </c>
      <c r="F1131" s="251" t="s">
        <v>1659</v>
      </c>
      <c r="G1131" s="249"/>
      <c r="H1131" s="252">
        <v>31.608000000000001</v>
      </c>
      <c r="I1131" s="253"/>
      <c r="J1131" s="249"/>
      <c r="K1131" s="249"/>
      <c r="L1131" s="254"/>
      <c r="M1131" s="255"/>
      <c r="N1131" s="256"/>
      <c r="O1131" s="256"/>
      <c r="P1131" s="256"/>
      <c r="Q1131" s="256"/>
      <c r="R1131" s="256"/>
      <c r="S1131" s="256"/>
      <c r="T1131" s="257"/>
      <c r="U1131" s="13"/>
      <c r="V1131" s="13"/>
      <c r="W1131" s="13"/>
      <c r="X1131" s="13"/>
      <c r="Y1131" s="13"/>
      <c r="Z1131" s="13"/>
      <c r="AA1131" s="13"/>
      <c r="AB1131" s="13"/>
      <c r="AC1131" s="13"/>
      <c r="AD1131" s="13"/>
      <c r="AE1131" s="13"/>
      <c r="AT1131" s="258" t="s">
        <v>178</v>
      </c>
      <c r="AU1131" s="258" t="s">
        <v>85</v>
      </c>
      <c r="AV1131" s="13" t="s">
        <v>85</v>
      </c>
      <c r="AW1131" s="13" t="s">
        <v>32</v>
      </c>
      <c r="AX1131" s="13" t="s">
        <v>76</v>
      </c>
      <c r="AY1131" s="258" t="s">
        <v>161</v>
      </c>
    </row>
    <row r="1132" s="13" customFormat="1">
      <c r="A1132" s="13"/>
      <c r="B1132" s="248"/>
      <c r="C1132" s="249"/>
      <c r="D1132" s="243" t="s">
        <v>178</v>
      </c>
      <c r="E1132" s="250" t="s">
        <v>1</v>
      </c>
      <c r="F1132" s="251" t="s">
        <v>1660</v>
      </c>
      <c r="G1132" s="249"/>
      <c r="H1132" s="252">
        <v>15.263999999999999</v>
      </c>
      <c r="I1132" s="253"/>
      <c r="J1132" s="249"/>
      <c r="K1132" s="249"/>
      <c r="L1132" s="254"/>
      <c r="M1132" s="255"/>
      <c r="N1132" s="256"/>
      <c r="O1132" s="256"/>
      <c r="P1132" s="256"/>
      <c r="Q1132" s="256"/>
      <c r="R1132" s="256"/>
      <c r="S1132" s="256"/>
      <c r="T1132" s="257"/>
      <c r="U1132" s="13"/>
      <c r="V1132" s="13"/>
      <c r="W1132" s="13"/>
      <c r="X1132" s="13"/>
      <c r="Y1132" s="13"/>
      <c r="Z1132" s="13"/>
      <c r="AA1132" s="13"/>
      <c r="AB1132" s="13"/>
      <c r="AC1132" s="13"/>
      <c r="AD1132" s="13"/>
      <c r="AE1132" s="13"/>
      <c r="AT1132" s="258" t="s">
        <v>178</v>
      </c>
      <c r="AU1132" s="258" t="s">
        <v>85</v>
      </c>
      <c r="AV1132" s="13" t="s">
        <v>85</v>
      </c>
      <c r="AW1132" s="13" t="s">
        <v>32</v>
      </c>
      <c r="AX1132" s="13" t="s">
        <v>76</v>
      </c>
      <c r="AY1132" s="258" t="s">
        <v>161</v>
      </c>
    </row>
    <row r="1133" s="13" customFormat="1">
      <c r="A1133" s="13"/>
      <c r="B1133" s="248"/>
      <c r="C1133" s="249"/>
      <c r="D1133" s="243" t="s">
        <v>178</v>
      </c>
      <c r="E1133" s="250" t="s">
        <v>1</v>
      </c>
      <c r="F1133" s="251" t="s">
        <v>1661</v>
      </c>
      <c r="G1133" s="249"/>
      <c r="H1133" s="252">
        <v>25.344000000000001</v>
      </c>
      <c r="I1133" s="253"/>
      <c r="J1133" s="249"/>
      <c r="K1133" s="249"/>
      <c r="L1133" s="254"/>
      <c r="M1133" s="255"/>
      <c r="N1133" s="256"/>
      <c r="O1133" s="256"/>
      <c r="P1133" s="256"/>
      <c r="Q1133" s="256"/>
      <c r="R1133" s="256"/>
      <c r="S1133" s="256"/>
      <c r="T1133" s="257"/>
      <c r="U1133" s="13"/>
      <c r="V1133" s="13"/>
      <c r="W1133" s="13"/>
      <c r="X1133" s="13"/>
      <c r="Y1133" s="13"/>
      <c r="Z1133" s="13"/>
      <c r="AA1133" s="13"/>
      <c r="AB1133" s="13"/>
      <c r="AC1133" s="13"/>
      <c r="AD1133" s="13"/>
      <c r="AE1133" s="13"/>
      <c r="AT1133" s="258" t="s">
        <v>178</v>
      </c>
      <c r="AU1133" s="258" t="s">
        <v>85</v>
      </c>
      <c r="AV1133" s="13" t="s">
        <v>85</v>
      </c>
      <c r="AW1133" s="13" t="s">
        <v>32</v>
      </c>
      <c r="AX1133" s="13" t="s">
        <v>76</v>
      </c>
      <c r="AY1133" s="258" t="s">
        <v>161</v>
      </c>
    </row>
    <row r="1134" s="13" customFormat="1">
      <c r="A1134" s="13"/>
      <c r="B1134" s="248"/>
      <c r="C1134" s="249"/>
      <c r="D1134" s="243" t="s">
        <v>178</v>
      </c>
      <c r="E1134" s="250" t="s">
        <v>1</v>
      </c>
      <c r="F1134" s="251" t="s">
        <v>1662</v>
      </c>
      <c r="G1134" s="249"/>
      <c r="H1134" s="252">
        <v>14</v>
      </c>
      <c r="I1134" s="253"/>
      <c r="J1134" s="249"/>
      <c r="K1134" s="249"/>
      <c r="L1134" s="254"/>
      <c r="M1134" s="255"/>
      <c r="N1134" s="256"/>
      <c r="O1134" s="256"/>
      <c r="P1134" s="256"/>
      <c r="Q1134" s="256"/>
      <c r="R1134" s="256"/>
      <c r="S1134" s="256"/>
      <c r="T1134" s="257"/>
      <c r="U1134" s="13"/>
      <c r="V1134" s="13"/>
      <c r="W1134" s="13"/>
      <c r="X1134" s="13"/>
      <c r="Y1134" s="13"/>
      <c r="Z1134" s="13"/>
      <c r="AA1134" s="13"/>
      <c r="AB1134" s="13"/>
      <c r="AC1134" s="13"/>
      <c r="AD1134" s="13"/>
      <c r="AE1134" s="13"/>
      <c r="AT1134" s="258" t="s">
        <v>178</v>
      </c>
      <c r="AU1134" s="258" t="s">
        <v>85</v>
      </c>
      <c r="AV1134" s="13" t="s">
        <v>85</v>
      </c>
      <c r="AW1134" s="13" t="s">
        <v>32</v>
      </c>
      <c r="AX1134" s="13" t="s">
        <v>76</v>
      </c>
      <c r="AY1134" s="258" t="s">
        <v>161</v>
      </c>
    </row>
    <row r="1135" s="13" customFormat="1">
      <c r="A1135" s="13"/>
      <c r="B1135" s="248"/>
      <c r="C1135" s="249"/>
      <c r="D1135" s="243" t="s">
        <v>178</v>
      </c>
      <c r="E1135" s="250" t="s">
        <v>1</v>
      </c>
      <c r="F1135" s="251" t="s">
        <v>1663</v>
      </c>
      <c r="G1135" s="249"/>
      <c r="H1135" s="252">
        <v>21.335999999999999</v>
      </c>
      <c r="I1135" s="253"/>
      <c r="J1135" s="249"/>
      <c r="K1135" s="249"/>
      <c r="L1135" s="254"/>
      <c r="M1135" s="255"/>
      <c r="N1135" s="256"/>
      <c r="O1135" s="256"/>
      <c r="P1135" s="256"/>
      <c r="Q1135" s="256"/>
      <c r="R1135" s="256"/>
      <c r="S1135" s="256"/>
      <c r="T1135" s="257"/>
      <c r="U1135" s="13"/>
      <c r="V1135" s="13"/>
      <c r="W1135" s="13"/>
      <c r="X1135" s="13"/>
      <c r="Y1135" s="13"/>
      <c r="Z1135" s="13"/>
      <c r="AA1135" s="13"/>
      <c r="AB1135" s="13"/>
      <c r="AC1135" s="13"/>
      <c r="AD1135" s="13"/>
      <c r="AE1135" s="13"/>
      <c r="AT1135" s="258" t="s">
        <v>178</v>
      </c>
      <c r="AU1135" s="258" t="s">
        <v>85</v>
      </c>
      <c r="AV1135" s="13" t="s">
        <v>85</v>
      </c>
      <c r="AW1135" s="13" t="s">
        <v>32</v>
      </c>
      <c r="AX1135" s="13" t="s">
        <v>76</v>
      </c>
      <c r="AY1135" s="258" t="s">
        <v>161</v>
      </c>
    </row>
    <row r="1136" s="15" customFormat="1">
      <c r="A1136" s="15"/>
      <c r="B1136" s="270"/>
      <c r="C1136" s="271"/>
      <c r="D1136" s="243" t="s">
        <v>178</v>
      </c>
      <c r="E1136" s="272" t="s">
        <v>1</v>
      </c>
      <c r="F1136" s="273" t="s">
        <v>183</v>
      </c>
      <c r="G1136" s="271"/>
      <c r="H1136" s="274">
        <v>255.93299999999999</v>
      </c>
      <c r="I1136" s="275"/>
      <c r="J1136" s="271"/>
      <c r="K1136" s="271"/>
      <c r="L1136" s="276"/>
      <c r="M1136" s="277"/>
      <c r="N1136" s="278"/>
      <c r="O1136" s="278"/>
      <c r="P1136" s="278"/>
      <c r="Q1136" s="278"/>
      <c r="R1136" s="278"/>
      <c r="S1136" s="278"/>
      <c r="T1136" s="279"/>
      <c r="U1136" s="15"/>
      <c r="V1136" s="15"/>
      <c r="W1136" s="15"/>
      <c r="X1136" s="15"/>
      <c r="Y1136" s="15"/>
      <c r="Z1136" s="15"/>
      <c r="AA1136" s="15"/>
      <c r="AB1136" s="15"/>
      <c r="AC1136" s="15"/>
      <c r="AD1136" s="15"/>
      <c r="AE1136" s="15"/>
      <c r="AT1136" s="280" t="s">
        <v>178</v>
      </c>
      <c r="AU1136" s="280" t="s">
        <v>85</v>
      </c>
      <c r="AV1136" s="15" t="s">
        <v>167</v>
      </c>
      <c r="AW1136" s="15" t="s">
        <v>32</v>
      </c>
      <c r="AX1136" s="15" t="s">
        <v>83</v>
      </c>
      <c r="AY1136" s="280" t="s">
        <v>161</v>
      </c>
    </row>
    <row r="1137" s="2" customFormat="1" ht="24.15" customHeight="1">
      <c r="A1137" s="39"/>
      <c r="B1137" s="40"/>
      <c r="C1137" s="229" t="s">
        <v>1664</v>
      </c>
      <c r="D1137" s="229" t="s">
        <v>163</v>
      </c>
      <c r="E1137" s="230" t="s">
        <v>1665</v>
      </c>
      <c r="F1137" s="231" t="s">
        <v>1666</v>
      </c>
      <c r="G1137" s="232" t="s">
        <v>260</v>
      </c>
      <c r="H1137" s="233">
        <v>255.93299999999999</v>
      </c>
      <c r="I1137" s="234"/>
      <c r="J1137" s="235">
        <f>ROUND(I1137*H1137,2)</f>
        <v>0</v>
      </c>
      <c r="K1137" s="236"/>
      <c r="L1137" s="45"/>
      <c r="M1137" s="237" t="s">
        <v>1</v>
      </c>
      <c r="N1137" s="238" t="s">
        <v>43</v>
      </c>
      <c r="O1137" s="93"/>
      <c r="P1137" s="239">
        <f>O1137*H1137</f>
        <v>0</v>
      </c>
      <c r="Q1137" s="239">
        <v>0.00022000000000000001</v>
      </c>
      <c r="R1137" s="239">
        <f>Q1137*H1137</f>
        <v>0.056305260000000003</v>
      </c>
      <c r="S1137" s="239">
        <v>0</v>
      </c>
      <c r="T1137" s="240">
        <f>S1137*H1137</f>
        <v>0</v>
      </c>
      <c r="U1137" s="39"/>
      <c r="V1137" s="39"/>
      <c r="W1137" s="39"/>
      <c r="X1137" s="39"/>
      <c r="Y1137" s="39"/>
      <c r="Z1137" s="39"/>
      <c r="AA1137" s="39"/>
      <c r="AB1137" s="39"/>
      <c r="AC1137" s="39"/>
      <c r="AD1137" s="39"/>
      <c r="AE1137" s="39"/>
      <c r="AR1137" s="241" t="s">
        <v>248</v>
      </c>
      <c r="AT1137" s="241" t="s">
        <v>163</v>
      </c>
      <c r="AU1137" s="241" t="s">
        <v>85</v>
      </c>
      <c r="AY1137" s="18" t="s">
        <v>161</v>
      </c>
      <c r="BE1137" s="242">
        <f>IF(N1137="základní",J1137,0)</f>
        <v>0</v>
      </c>
      <c r="BF1137" s="242">
        <f>IF(N1137="snížená",J1137,0)</f>
        <v>0</v>
      </c>
      <c r="BG1137" s="242">
        <f>IF(N1137="zákl. přenesená",J1137,0)</f>
        <v>0</v>
      </c>
      <c r="BH1137" s="242">
        <f>IF(N1137="sníž. přenesená",J1137,0)</f>
        <v>0</v>
      </c>
      <c r="BI1137" s="242">
        <f>IF(N1137="nulová",J1137,0)</f>
        <v>0</v>
      </c>
      <c r="BJ1137" s="18" t="s">
        <v>167</v>
      </c>
      <c r="BK1137" s="242">
        <f>ROUND(I1137*H1137,2)</f>
        <v>0</v>
      </c>
      <c r="BL1137" s="18" t="s">
        <v>248</v>
      </c>
      <c r="BM1137" s="241" t="s">
        <v>1667</v>
      </c>
    </row>
    <row r="1138" s="2" customFormat="1">
      <c r="A1138" s="39"/>
      <c r="B1138" s="40"/>
      <c r="C1138" s="41"/>
      <c r="D1138" s="243" t="s">
        <v>169</v>
      </c>
      <c r="E1138" s="41"/>
      <c r="F1138" s="244" t="s">
        <v>1666</v>
      </c>
      <c r="G1138" s="41"/>
      <c r="H1138" s="41"/>
      <c r="I1138" s="245"/>
      <c r="J1138" s="41"/>
      <c r="K1138" s="41"/>
      <c r="L1138" s="45"/>
      <c r="M1138" s="246"/>
      <c r="N1138" s="247"/>
      <c r="O1138" s="93"/>
      <c r="P1138" s="93"/>
      <c r="Q1138" s="93"/>
      <c r="R1138" s="93"/>
      <c r="S1138" s="93"/>
      <c r="T1138" s="94"/>
      <c r="U1138" s="39"/>
      <c r="V1138" s="39"/>
      <c r="W1138" s="39"/>
      <c r="X1138" s="39"/>
      <c r="Y1138" s="39"/>
      <c r="Z1138" s="39"/>
      <c r="AA1138" s="39"/>
      <c r="AB1138" s="39"/>
      <c r="AC1138" s="39"/>
      <c r="AD1138" s="39"/>
      <c r="AE1138" s="39"/>
      <c r="AT1138" s="18" t="s">
        <v>169</v>
      </c>
      <c r="AU1138" s="18" t="s">
        <v>85</v>
      </c>
    </row>
    <row r="1139" s="2" customFormat="1" ht="24.15" customHeight="1">
      <c r="A1139" s="39"/>
      <c r="B1139" s="40"/>
      <c r="C1139" s="229" t="s">
        <v>1668</v>
      </c>
      <c r="D1139" s="229" t="s">
        <v>163</v>
      </c>
      <c r="E1139" s="230" t="s">
        <v>1669</v>
      </c>
      <c r="F1139" s="231" t="s">
        <v>1670</v>
      </c>
      <c r="G1139" s="232" t="s">
        <v>260</v>
      </c>
      <c r="H1139" s="233">
        <v>100.96599999999999</v>
      </c>
      <c r="I1139" s="234"/>
      <c r="J1139" s="235">
        <f>ROUND(I1139*H1139,2)</f>
        <v>0</v>
      </c>
      <c r="K1139" s="236"/>
      <c r="L1139" s="45"/>
      <c r="M1139" s="237" t="s">
        <v>1</v>
      </c>
      <c r="N1139" s="238" t="s">
        <v>43</v>
      </c>
      <c r="O1139" s="93"/>
      <c r="P1139" s="239">
        <f>O1139*H1139</f>
        <v>0</v>
      </c>
      <c r="Q1139" s="239">
        <v>0.00012999999999999999</v>
      </c>
      <c r="R1139" s="239">
        <f>Q1139*H1139</f>
        <v>0.013125579999999998</v>
      </c>
      <c r="S1139" s="239">
        <v>0</v>
      </c>
      <c r="T1139" s="240">
        <f>S1139*H1139</f>
        <v>0</v>
      </c>
      <c r="U1139" s="39"/>
      <c r="V1139" s="39"/>
      <c r="W1139" s="39"/>
      <c r="X1139" s="39"/>
      <c r="Y1139" s="39"/>
      <c r="Z1139" s="39"/>
      <c r="AA1139" s="39"/>
      <c r="AB1139" s="39"/>
      <c r="AC1139" s="39"/>
      <c r="AD1139" s="39"/>
      <c r="AE1139" s="39"/>
      <c r="AR1139" s="241" t="s">
        <v>248</v>
      </c>
      <c r="AT1139" s="241" t="s">
        <v>163</v>
      </c>
      <c r="AU1139" s="241" t="s">
        <v>85</v>
      </c>
      <c r="AY1139" s="18" t="s">
        <v>161</v>
      </c>
      <c r="BE1139" s="242">
        <f>IF(N1139="základní",J1139,0)</f>
        <v>0</v>
      </c>
      <c r="BF1139" s="242">
        <f>IF(N1139="snížená",J1139,0)</f>
        <v>0</v>
      </c>
      <c r="BG1139" s="242">
        <f>IF(N1139="zákl. přenesená",J1139,0)</f>
        <v>0</v>
      </c>
      <c r="BH1139" s="242">
        <f>IF(N1139="sníž. přenesená",J1139,0)</f>
        <v>0</v>
      </c>
      <c r="BI1139" s="242">
        <f>IF(N1139="nulová",J1139,0)</f>
        <v>0</v>
      </c>
      <c r="BJ1139" s="18" t="s">
        <v>167</v>
      </c>
      <c r="BK1139" s="242">
        <f>ROUND(I1139*H1139,2)</f>
        <v>0</v>
      </c>
      <c r="BL1139" s="18" t="s">
        <v>248</v>
      </c>
      <c r="BM1139" s="241" t="s">
        <v>1671</v>
      </c>
    </row>
    <row r="1140" s="2" customFormat="1">
      <c r="A1140" s="39"/>
      <c r="B1140" s="40"/>
      <c r="C1140" s="41"/>
      <c r="D1140" s="243" t="s">
        <v>169</v>
      </c>
      <c r="E1140" s="41"/>
      <c r="F1140" s="244" t="s">
        <v>1670</v>
      </c>
      <c r="G1140" s="41"/>
      <c r="H1140" s="41"/>
      <c r="I1140" s="245"/>
      <c r="J1140" s="41"/>
      <c r="K1140" s="41"/>
      <c r="L1140" s="45"/>
      <c r="M1140" s="246"/>
      <c r="N1140" s="247"/>
      <c r="O1140" s="93"/>
      <c r="P1140" s="93"/>
      <c r="Q1140" s="93"/>
      <c r="R1140" s="93"/>
      <c r="S1140" s="93"/>
      <c r="T1140" s="94"/>
      <c r="U1140" s="39"/>
      <c r="V1140" s="39"/>
      <c r="W1140" s="39"/>
      <c r="X1140" s="39"/>
      <c r="Y1140" s="39"/>
      <c r="Z1140" s="39"/>
      <c r="AA1140" s="39"/>
      <c r="AB1140" s="39"/>
      <c r="AC1140" s="39"/>
      <c r="AD1140" s="39"/>
      <c r="AE1140" s="39"/>
      <c r="AT1140" s="18" t="s">
        <v>169</v>
      </c>
      <c r="AU1140" s="18" t="s">
        <v>85</v>
      </c>
    </row>
    <row r="1141" s="13" customFormat="1">
      <c r="A1141" s="13"/>
      <c r="B1141" s="248"/>
      <c r="C1141" s="249"/>
      <c r="D1141" s="243" t="s">
        <v>178</v>
      </c>
      <c r="E1141" s="250" t="s">
        <v>1</v>
      </c>
      <c r="F1141" s="251" t="s">
        <v>1648</v>
      </c>
      <c r="G1141" s="249"/>
      <c r="H1141" s="252">
        <v>13.859999999999999</v>
      </c>
      <c r="I1141" s="253"/>
      <c r="J1141" s="249"/>
      <c r="K1141" s="249"/>
      <c r="L1141" s="254"/>
      <c r="M1141" s="255"/>
      <c r="N1141" s="256"/>
      <c r="O1141" s="256"/>
      <c r="P1141" s="256"/>
      <c r="Q1141" s="256"/>
      <c r="R1141" s="256"/>
      <c r="S1141" s="256"/>
      <c r="T1141" s="257"/>
      <c r="U1141" s="13"/>
      <c r="V1141" s="13"/>
      <c r="W1141" s="13"/>
      <c r="X1141" s="13"/>
      <c r="Y1141" s="13"/>
      <c r="Z1141" s="13"/>
      <c r="AA1141" s="13"/>
      <c r="AB1141" s="13"/>
      <c r="AC1141" s="13"/>
      <c r="AD1141" s="13"/>
      <c r="AE1141" s="13"/>
      <c r="AT1141" s="258" t="s">
        <v>178</v>
      </c>
      <c r="AU1141" s="258" t="s">
        <v>85</v>
      </c>
      <c r="AV1141" s="13" t="s">
        <v>85</v>
      </c>
      <c r="AW1141" s="13" t="s">
        <v>32</v>
      </c>
      <c r="AX1141" s="13" t="s">
        <v>76</v>
      </c>
      <c r="AY1141" s="258" t="s">
        <v>161</v>
      </c>
    </row>
    <row r="1142" s="13" customFormat="1">
      <c r="A1142" s="13"/>
      <c r="B1142" s="248"/>
      <c r="C1142" s="249"/>
      <c r="D1142" s="243" t="s">
        <v>178</v>
      </c>
      <c r="E1142" s="250" t="s">
        <v>1</v>
      </c>
      <c r="F1142" s="251" t="s">
        <v>1649</v>
      </c>
      <c r="G1142" s="249"/>
      <c r="H1142" s="252">
        <v>4.7039999999999997</v>
      </c>
      <c r="I1142" s="253"/>
      <c r="J1142" s="249"/>
      <c r="K1142" s="249"/>
      <c r="L1142" s="254"/>
      <c r="M1142" s="255"/>
      <c r="N1142" s="256"/>
      <c r="O1142" s="256"/>
      <c r="P1142" s="256"/>
      <c r="Q1142" s="256"/>
      <c r="R1142" s="256"/>
      <c r="S1142" s="256"/>
      <c r="T1142" s="257"/>
      <c r="U1142" s="13"/>
      <c r="V1142" s="13"/>
      <c r="W1142" s="13"/>
      <c r="X1142" s="13"/>
      <c r="Y1142" s="13"/>
      <c r="Z1142" s="13"/>
      <c r="AA1142" s="13"/>
      <c r="AB1142" s="13"/>
      <c r="AC1142" s="13"/>
      <c r="AD1142" s="13"/>
      <c r="AE1142" s="13"/>
      <c r="AT1142" s="258" t="s">
        <v>178</v>
      </c>
      <c r="AU1142" s="258" t="s">
        <v>85</v>
      </c>
      <c r="AV1142" s="13" t="s">
        <v>85</v>
      </c>
      <c r="AW1142" s="13" t="s">
        <v>32</v>
      </c>
      <c r="AX1142" s="13" t="s">
        <v>76</v>
      </c>
      <c r="AY1142" s="258" t="s">
        <v>161</v>
      </c>
    </row>
    <row r="1143" s="13" customFormat="1">
      <c r="A1143" s="13"/>
      <c r="B1143" s="248"/>
      <c r="C1143" s="249"/>
      <c r="D1143" s="243" t="s">
        <v>178</v>
      </c>
      <c r="E1143" s="250" t="s">
        <v>1</v>
      </c>
      <c r="F1143" s="251" t="s">
        <v>1650</v>
      </c>
      <c r="G1143" s="249"/>
      <c r="H1143" s="252">
        <v>5.9400000000000004</v>
      </c>
      <c r="I1143" s="253"/>
      <c r="J1143" s="249"/>
      <c r="K1143" s="249"/>
      <c r="L1143" s="254"/>
      <c r="M1143" s="255"/>
      <c r="N1143" s="256"/>
      <c r="O1143" s="256"/>
      <c r="P1143" s="256"/>
      <c r="Q1143" s="256"/>
      <c r="R1143" s="256"/>
      <c r="S1143" s="256"/>
      <c r="T1143" s="257"/>
      <c r="U1143" s="13"/>
      <c r="V1143" s="13"/>
      <c r="W1143" s="13"/>
      <c r="X1143" s="13"/>
      <c r="Y1143" s="13"/>
      <c r="Z1143" s="13"/>
      <c r="AA1143" s="13"/>
      <c r="AB1143" s="13"/>
      <c r="AC1143" s="13"/>
      <c r="AD1143" s="13"/>
      <c r="AE1143" s="13"/>
      <c r="AT1143" s="258" t="s">
        <v>178</v>
      </c>
      <c r="AU1143" s="258" t="s">
        <v>85</v>
      </c>
      <c r="AV1143" s="13" t="s">
        <v>85</v>
      </c>
      <c r="AW1143" s="13" t="s">
        <v>32</v>
      </c>
      <c r="AX1143" s="13" t="s">
        <v>76</v>
      </c>
      <c r="AY1143" s="258" t="s">
        <v>161</v>
      </c>
    </row>
    <row r="1144" s="13" customFormat="1">
      <c r="A1144" s="13"/>
      <c r="B1144" s="248"/>
      <c r="C1144" s="249"/>
      <c r="D1144" s="243" t="s">
        <v>178</v>
      </c>
      <c r="E1144" s="250" t="s">
        <v>1</v>
      </c>
      <c r="F1144" s="251" t="s">
        <v>1651</v>
      </c>
      <c r="G1144" s="249"/>
      <c r="H1144" s="252">
        <v>7.1040000000000001</v>
      </c>
      <c r="I1144" s="253"/>
      <c r="J1144" s="249"/>
      <c r="K1144" s="249"/>
      <c r="L1144" s="254"/>
      <c r="M1144" s="255"/>
      <c r="N1144" s="256"/>
      <c r="O1144" s="256"/>
      <c r="P1144" s="256"/>
      <c r="Q1144" s="256"/>
      <c r="R1144" s="256"/>
      <c r="S1144" s="256"/>
      <c r="T1144" s="257"/>
      <c r="U1144" s="13"/>
      <c r="V1144" s="13"/>
      <c r="W1144" s="13"/>
      <c r="X1144" s="13"/>
      <c r="Y1144" s="13"/>
      <c r="Z1144" s="13"/>
      <c r="AA1144" s="13"/>
      <c r="AB1144" s="13"/>
      <c r="AC1144" s="13"/>
      <c r="AD1144" s="13"/>
      <c r="AE1144" s="13"/>
      <c r="AT1144" s="258" t="s">
        <v>178</v>
      </c>
      <c r="AU1144" s="258" t="s">
        <v>85</v>
      </c>
      <c r="AV1144" s="13" t="s">
        <v>85</v>
      </c>
      <c r="AW1144" s="13" t="s">
        <v>32</v>
      </c>
      <c r="AX1144" s="13" t="s">
        <v>76</v>
      </c>
      <c r="AY1144" s="258" t="s">
        <v>161</v>
      </c>
    </row>
    <row r="1145" s="14" customFormat="1">
      <c r="A1145" s="14"/>
      <c r="B1145" s="259"/>
      <c r="C1145" s="260"/>
      <c r="D1145" s="243" t="s">
        <v>178</v>
      </c>
      <c r="E1145" s="261" t="s">
        <v>1</v>
      </c>
      <c r="F1145" s="262" t="s">
        <v>1600</v>
      </c>
      <c r="G1145" s="260"/>
      <c r="H1145" s="263">
        <v>31.608000000000001</v>
      </c>
      <c r="I1145" s="264"/>
      <c r="J1145" s="260"/>
      <c r="K1145" s="260"/>
      <c r="L1145" s="265"/>
      <c r="M1145" s="266"/>
      <c r="N1145" s="267"/>
      <c r="O1145" s="267"/>
      <c r="P1145" s="267"/>
      <c r="Q1145" s="267"/>
      <c r="R1145" s="267"/>
      <c r="S1145" s="267"/>
      <c r="T1145" s="268"/>
      <c r="U1145" s="14"/>
      <c r="V1145" s="14"/>
      <c r="W1145" s="14"/>
      <c r="X1145" s="14"/>
      <c r="Y1145" s="14"/>
      <c r="Z1145" s="14"/>
      <c r="AA1145" s="14"/>
      <c r="AB1145" s="14"/>
      <c r="AC1145" s="14"/>
      <c r="AD1145" s="14"/>
      <c r="AE1145" s="14"/>
      <c r="AT1145" s="269" t="s">
        <v>178</v>
      </c>
      <c r="AU1145" s="269" t="s">
        <v>85</v>
      </c>
      <c r="AV1145" s="14" t="s">
        <v>173</v>
      </c>
      <c r="AW1145" s="14" t="s">
        <v>32</v>
      </c>
      <c r="AX1145" s="14" t="s">
        <v>76</v>
      </c>
      <c r="AY1145" s="269" t="s">
        <v>161</v>
      </c>
    </row>
    <row r="1146" s="13" customFormat="1">
      <c r="A1146" s="13"/>
      <c r="B1146" s="248"/>
      <c r="C1146" s="249"/>
      <c r="D1146" s="243" t="s">
        <v>178</v>
      </c>
      <c r="E1146" s="250" t="s">
        <v>1</v>
      </c>
      <c r="F1146" s="251" t="s">
        <v>927</v>
      </c>
      <c r="G1146" s="249"/>
      <c r="H1146" s="252">
        <v>49.167999999999999</v>
      </c>
      <c r="I1146" s="253"/>
      <c r="J1146" s="249"/>
      <c r="K1146" s="249"/>
      <c r="L1146" s="254"/>
      <c r="M1146" s="255"/>
      <c r="N1146" s="256"/>
      <c r="O1146" s="256"/>
      <c r="P1146" s="256"/>
      <c r="Q1146" s="256"/>
      <c r="R1146" s="256"/>
      <c r="S1146" s="256"/>
      <c r="T1146" s="257"/>
      <c r="U1146" s="13"/>
      <c r="V1146" s="13"/>
      <c r="W1146" s="13"/>
      <c r="X1146" s="13"/>
      <c r="Y1146" s="13"/>
      <c r="Z1146" s="13"/>
      <c r="AA1146" s="13"/>
      <c r="AB1146" s="13"/>
      <c r="AC1146" s="13"/>
      <c r="AD1146" s="13"/>
      <c r="AE1146" s="13"/>
      <c r="AT1146" s="258" t="s">
        <v>178</v>
      </c>
      <c r="AU1146" s="258" t="s">
        <v>85</v>
      </c>
      <c r="AV1146" s="13" t="s">
        <v>85</v>
      </c>
      <c r="AW1146" s="13" t="s">
        <v>32</v>
      </c>
      <c r="AX1146" s="13" t="s">
        <v>76</v>
      </c>
      <c r="AY1146" s="258" t="s">
        <v>161</v>
      </c>
    </row>
    <row r="1147" s="13" customFormat="1">
      <c r="A1147" s="13"/>
      <c r="B1147" s="248"/>
      <c r="C1147" s="249"/>
      <c r="D1147" s="243" t="s">
        <v>178</v>
      </c>
      <c r="E1147" s="250" t="s">
        <v>1</v>
      </c>
      <c r="F1147" s="251" t="s">
        <v>1672</v>
      </c>
      <c r="G1147" s="249"/>
      <c r="H1147" s="252">
        <v>20.190000000000001</v>
      </c>
      <c r="I1147" s="253"/>
      <c r="J1147" s="249"/>
      <c r="K1147" s="249"/>
      <c r="L1147" s="254"/>
      <c r="M1147" s="255"/>
      <c r="N1147" s="256"/>
      <c r="O1147" s="256"/>
      <c r="P1147" s="256"/>
      <c r="Q1147" s="256"/>
      <c r="R1147" s="256"/>
      <c r="S1147" s="256"/>
      <c r="T1147" s="257"/>
      <c r="U1147" s="13"/>
      <c r="V1147" s="13"/>
      <c r="W1147" s="13"/>
      <c r="X1147" s="13"/>
      <c r="Y1147" s="13"/>
      <c r="Z1147" s="13"/>
      <c r="AA1147" s="13"/>
      <c r="AB1147" s="13"/>
      <c r="AC1147" s="13"/>
      <c r="AD1147" s="13"/>
      <c r="AE1147" s="13"/>
      <c r="AT1147" s="258" t="s">
        <v>178</v>
      </c>
      <c r="AU1147" s="258" t="s">
        <v>85</v>
      </c>
      <c r="AV1147" s="13" t="s">
        <v>85</v>
      </c>
      <c r="AW1147" s="13" t="s">
        <v>32</v>
      </c>
      <c r="AX1147" s="13" t="s">
        <v>76</v>
      </c>
      <c r="AY1147" s="258" t="s">
        <v>161</v>
      </c>
    </row>
    <row r="1148" s="14" customFormat="1">
      <c r="A1148" s="14"/>
      <c r="B1148" s="259"/>
      <c r="C1148" s="260"/>
      <c r="D1148" s="243" t="s">
        <v>178</v>
      </c>
      <c r="E1148" s="261" t="s">
        <v>1</v>
      </c>
      <c r="F1148" s="262" t="s">
        <v>1600</v>
      </c>
      <c r="G1148" s="260"/>
      <c r="H1148" s="263">
        <v>69.358000000000004</v>
      </c>
      <c r="I1148" s="264"/>
      <c r="J1148" s="260"/>
      <c r="K1148" s="260"/>
      <c r="L1148" s="265"/>
      <c r="M1148" s="266"/>
      <c r="N1148" s="267"/>
      <c r="O1148" s="267"/>
      <c r="P1148" s="267"/>
      <c r="Q1148" s="267"/>
      <c r="R1148" s="267"/>
      <c r="S1148" s="267"/>
      <c r="T1148" s="268"/>
      <c r="U1148" s="14"/>
      <c r="V1148" s="14"/>
      <c r="W1148" s="14"/>
      <c r="X1148" s="14"/>
      <c r="Y1148" s="14"/>
      <c r="Z1148" s="14"/>
      <c r="AA1148" s="14"/>
      <c r="AB1148" s="14"/>
      <c r="AC1148" s="14"/>
      <c r="AD1148" s="14"/>
      <c r="AE1148" s="14"/>
      <c r="AT1148" s="269" t="s">
        <v>178</v>
      </c>
      <c r="AU1148" s="269" t="s">
        <v>85</v>
      </c>
      <c r="AV1148" s="14" t="s">
        <v>173</v>
      </c>
      <c r="AW1148" s="14" t="s">
        <v>32</v>
      </c>
      <c r="AX1148" s="14" t="s">
        <v>76</v>
      </c>
      <c r="AY1148" s="269" t="s">
        <v>161</v>
      </c>
    </row>
    <row r="1149" s="15" customFormat="1">
      <c r="A1149" s="15"/>
      <c r="B1149" s="270"/>
      <c r="C1149" s="271"/>
      <c r="D1149" s="243" t="s">
        <v>178</v>
      </c>
      <c r="E1149" s="272" t="s">
        <v>1</v>
      </c>
      <c r="F1149" s="273" t="s">
        <v>183</v>
      </c>
      <c r="G1149" s="271"/>
      <c r="H1149" s="274">
        <v>100.96599999999999</v>
      </c>
      <c r="I1149" s="275"/>
      <c r="J1149" s="271"/>
      <c r="K1149" s="271"/>
      <c r="L1149" s="276"/>
      <c r="M1149" s="277"/>
      <c r="N1149" s="278"/>
      <c r="O1149" s="278"/>
      <c r="P1149" s="278"/>
      <c r="Q1149" s="278"/>
      <c r="R1149" s="278"/>
      <c r="S1149" s="278"/>
      <c r="T1149" s="279"/>
      <c r="U1149" s="15"/>
      <c r="V1149" s="15"/>
      <c r="W1149" s="15"/>
      <c r="X1149" s="15"/>
      <c r="Y1149" s="15"/>
      <c r="Z1149" s="15"/>
      <c r="AA1149" s="15"/>
      <c r="AB1149" s="15"/>
      <c r="AC1149" s="15"/>
      <c r="AD1149" s="15"/>
      <c r="AE1149" s="15"/>
      <c r="AT1149" s="280" t="s">
        <v>178</v>
      </c>
      <c r="AU1149" s="280" t="s">
        <v>85</v>
      </c>
      <c r="AV1149" s="15" t="s">
        <v>167</v>
      </c>
      <c r="AW1149" s="15" t="s">
        <v>32</v>
      </c>
      <c r="AX1149" s="15" t="s">
        <v>83</v>
      </c>
      <c r="AY1149" s="280" t="s">
        <v>161</v>
      </c>
    </row>
    <row r="1150" s="2" customFormat="1" ht="24.15" customHeight="1">
      <c r="A1150" s="39"/>
      <c r="B1150" s="40"/>
      <c r="C1150" s="229" t="s">
        <v>1673</v>
      </c>
      <c r="D1150" s="229" t="s">
        <v>163</v>
      </c>
      <c r="E1150" s="230" t="s">
        <v>1674</v>
      </c>
      <c r="F1150" s="231" t="s">
        <v>1675</v>
      </c>
      <c r="G1150" s="232" t="s">
        <v>260</v>
      </c>
      <c r="H1150" s="233">
        <v>100.96599999999999</v>
      </c>
      <c r="I1150" s="234"/>
      <c r="J1150" s="235">
        <f>ROUND(I1150*H1150,2)</f>
        <v>0</v>
      </c>
      <c r="K1150" s="236"/>
      <c r="L1150" s="45"/>
      <c r="M1150" s="237" t="s">
        <v>1</v>
      </c>
      <c r="N1150" s="238" t="s">
        <v>43</v>
      </c>
      <c r="O1150" s="93"/>
      <c r="P1150" s="239">
        <f>O1150*H1150</f>
        <v>0</v>
      </c>
      <c r="Q1150" s="239">
        <v>0.00013999999999999999</v>
      </c>
      <c r="R1150" s="239">
        <f>Q1150*H1150</f>
        <v>0.014135239999999999</v>
      </c>
      <c r="S1150" s="239">
        <v>0</v>
      </c>
      <c r="T1150" s="240">
        <f>S1150*H1150</f>
        <v>0</v>
      </c>
      <c r="U1150" s="39"/>
      <c r="V1150" s="39"/>
      <c r="W1150" s="39"/>
      <c r="X1150" s="39"/>
      <c r="Y1150" s="39"/>
      <c r="Z1150" s="39"/>
      <c r="AA1150" s="39"/>
      <c r="AB1150" s="39"/>
      <c r="AC1150" s="39"/>
      <c r="AD1150" s="39"/>
      <c r="AE1150" s="39"/>
      <c r="AR1150" s="241" t="s">
        <v>248</v>
      </c>
      <c r="AT1150" s="241" t="s">
        <v>163</v>
      </c>
      <c r="AU1150" s="241" t="s">
        <v>85</v>
      </c>
      <c r="AY1150" s="18" t="s">
        <v>161</v>
      </c>
      <c r="BE1150" s="242">
        <f>IF(N1150="základní",J1150,0)</f>
        <v>0</v>
      </c>
      <c r="BF1150" s="242">
        <f>IF(N1150="snížená",J1150,0)</f>
        <v>0</v>
      </c>
      <c r="BG1150" s="242">
        <f>IF(N1150="zákl. přenesená",J1150,0)</f>
        <v>0</v>
      </c>
      <c r="BH1150" s="242">
        <f>IF(N1150="sníž. přenesená",J1150,0)</f>
        <v>0</v>
      </c>
      <c r="BI1150" s="242">
        <f>IF(N1150="nulová",J1150,0)</f>
        <v>0</v>
      </c>
      <c r="BJ1150" s="18" t="s">
        <v>167</v>
      </c>
      <c r="BK1150" s="242">
        <f>ROUND(I1150*H1150,2)</f>
        <v>0</v>
      </c>
      <c r="BL1150" s="18" t="s">
        <v>248</v>
      </c>
      <c r="BM1150" s="241" t="s">
        <v>1676</v>
      </c>
    </row>
    <row r="1151" s="2" customFormat="1">
      <c r="A1151" s="39"/>
      <c r="B1151" s="40"/>
      <c r="C1151" s="41"/>
      <c r="D1151" s="243" t="s">
        <v>169</v>
      </c>
      <c r="E1151" s="41"/>
      <c r="F1151" s="244" t="s">
        <v>1675</v>
      </c>
      <c r="G1151" s="41"/>
      <c r="H1151" s="41"/>
      <c r="I1151" s="245"/>
      <c r="J1151" s="41"/>
      <c r="K1151" s="41"/>
      <c r="L1151" s="45"/>
      <c r="M1151" s="246"/>
      <c r="N1151" s="247"/>
      <c r="O1151" s="93"/>
      <c r="P1151" s="93"/>
      <c r="Q1151" s="93"/>
      <c r="R1151" s="93"/>
      <c r="S1151" s="93"/>
      <c r="T1151" s="94"/>
      <c r="U1151" s="39"/>
      <c r="V1151" s="39"/>
      <c r="W1151" s="39"/>
      <c r="X1151" s="39"/>
      <c r="Y1151" s="39"/>
      <c r="Z1151" s="39"/>
      <c r="AA1151" s="39"/>
      <c r="AB1151" s="39"/>
      <c r="AC1151" s="39"/>
      <c r="AD1151" s="39"/>
      <c r="AE1151" s="39"/>
      <c r="AT1151" s="18" t="s">
        <v>169</v>
      </c>
      <c r="AU1151" s="18" t="s">
        <v>85</v>
      </c>
    </row>
    <row r="1152" s="2" customFormat="1" ht="24.15" customHeight="1">
      <c r="A1152" s="39"/>
      <c r="B1152" s="40"/>
      <c r="C1152" s="229" t="s">
        <v>1677</v>
      </c>
      <c r="D1152" s="229" t="s">
        <v>163</v>
      </c>
      <c r="E1152" s="230" t="s">
        <v>1678</v>
      </c>
      <c r="F1152" s="231" t="s">
        <v>1679</v>
      </c>
      <c r="G1152" s="232" t="s">
        <v>260</v>
      </c>
      <c r="H1152" s="233">
        <v>207.33199999999999</v>
      </c>
      <c r="I1152" s="234"/>
      <c r="J1152" s="235">
        <f>ROUND(I1152*H1152,2)</f>
        <v>0</v>
      </c>
      <c r="K1152" s="236"/>
      <c r="L1152" s="45"/>
      <c r="M1152" s="237" t="s">
        <v>1</v>
      </c>
      <c r="N1152" s="238" t="s">
        <v>43</v>
      </c>
      <c r="O1152" s="93"/>
      <c r="P1152" s="239">
        <f>O1152*H1152</f>
        <v>0</v>
      </c>
      <c r="Q1152" s="239">
        <v>0.00013999999999999999</v>
      </c>
      <c r="R1152" s="239">
        <f>Q1152*H1152</f>
        <v>0.029026479999999997</v>
      </c>
      <c r="S1152" s="239">
        <v>0</v>
      </c>
      <c r="T1152" s="240">
        <f>S1152*H1152</f>
        <v>0</v>
      </c>
      <c r="U1152" s="39"/>
      <c r="V1152" s="39"/>
      <c r="W1152" s="39"/>
      <c r="X1152" s="39"/>
      <c r="Y1152" s="39"/>
      <c r="Z1152" s="39"/>
      <c r="AA1152" s="39"/>
      <c r="AB1152" s="39"/>
      <c r="AC1152" s="39"/>
      <c r="AD1152" s="39"/>
      <c r="AE1152" s="39"/>
      <c r="AR1152" s="241" t="s">
        <v>248</v>
      </c>
      <c r="AT1152" s="241" t="s">
        <v>163</v>
      </c>
      <c r="AU1152" s="241" t="s">
        <v>85</v>
      </c>
      <c r="AY1152" s="18" t="s">
        <v>161</v>
      </c>
      <c r="BE1152" s="242">
        <f>IF(N1152="základní",J1152,0)</f>
        <v>0</v>
      </c>
      <c r="BF1152" s="242">
        <f>IF(N1152="snížená",J1152,0)</f>
        <v>0</v>
      </c>
      <c r="BG1152" s="242">
        <f>IF(N1152="zákl. přenesená",J1152,0)</f>
        <v>0</v>
      </c>
      <c r="BH1152" s="242">
        <f>IF(N1152="sníž. přenesená",J1152,0)</f>
        <v>0</v>
      </c>
      <c r="BI1152" s="242">
        <f>IF(N1152="nulová",J1152,0)</f>
        <v>0</v>
      </c>
      <c r="BJ1152" s="18" t="s">
        <v>167</v>
      </c>
      <c r="BK1152" s="242">
        <f>ROUND(I1152*H1152,2)</f>
        <v>0</v>
      </c>
      <c r="BL1152" s="18" t="s">
        <v>248</v>
      </c>
      <c r="BM1152" s="241" t="s">
        <v>1680</v>
      </c>
    </row>
    <row r="1153" s="2" customFormat="1">
      <c r="A1153" s="39"/>
      <c r="B1153" s="40"/>
      <c r="C1153" s="41"/>
      <c r="D1153" s="243" t="s">
        <v>169</v>
      </c>
      <c r="E1153" s="41"/>
      <c r="F1153" s="244" t="s">
        <v>1679</v>
      </c>
      <c r="G1153" s="41"/>
      <c r="H1153" s="41"/>
      <c r="I1153" s="245"/>
      <c r="J1153" s="41"/>
      <c r="K1153" s="41"/>
      <c r="L1153" s="45"/>
      <c r="M1153" s="246"/>
      <c r="N1153" s="247"/>
      <c r="O1153" s="93"/>
      <c r="P1153" s="93"/>
      <c r="Q1153" s="93"/>
      <c r="R1153" s="93"/>
      <c r="S1153" s="93"/>
      <c r="T1153" s="94"/>
      <c r="U1153" s="39"/>
      <c r="V1153" s="39"/>
      <c r="W1153" s="39"/>
      <c r="X1153" s="39"/>
      <c r="Y1153" s="39"/>
      <c r="Z1153" s="39"/>
      <c r="AA1153" s="39"/>
      <c r="AB1153" s="39"/>
      <c r="AC1153" s="39"/>
      <c r="AD1153" s="39"/>
      <c r="AE1153" s="39"/>
      <c r="AT1153" s="18" t="s">
        <v>169</v>
      </c>
      <c r="AU1153" s="18" t="s">
        <v>85</v>
      </c>
    </row>
    <row r="1154" s="13" customFormat="1">
      <c r="A1154" s="13"/>
      <c r="B1154" s="248"/>
      <c r="C1154" s="249"/>
      <c r="D1154" s="243" t="s">
        <v>178</v>
      </c>
      <c r="E1154" s="250" t="s">
        <v>1</v>
      </c>
      <c r="F1154" s="251" t="s">
        <v>420</v>
      </c>
      <c r="G1154" s="249"/>
      <c r="H1154" s="252">
        <v>40.972999999999999</v>
      </c>
      <c r="I1154" s="253"/>
      <c r="J1154" s="249"/>
      <c r="K1154" s="249"/>
      <c r="L1154" s="254"/>
      <c r="M1154" s="255"/>
      <c r="N1154" s="256"/>
      <c r="O1154" s="256"/>
      <c r="P1154" s="256"/>
      <c r="Q1154" s="256"/>
      <c r="R1154" s="256"/>
      <c r="S1154" s="256"/>
      <c r="T1154" s="257"/>
      <c r="U1154" s="13"/>
      <c r="V1154" s="13"/>
      <c r="W1154" s="13"/>
      <c r="X1154" s="13"/>
      <c r="Y1154" s="13"/>
      <c r="Z1154" s="13"/>
      <c r="AA1154" s="13"/>
      <c r="AB1154" s="13"/>
      <c r="AC1154" s="13"/>
      <c r="AD1154" s="13"/>
      <c r="AE1154" s="13"/>
      <c r="AT1154" s="258" t="s">
        <v>178</v>
      </c>
      <c r="AU1154" s="258" t="s">
        <v>85</v>
      </c>
      <c r="AV1154" s="13" t="s">
        <v>85</v>
      </c>
      <c r="AW1154" s="13" t="s">
        <v>32</v>
      </c>
      <c r="AX1154" s="13" t="s">
        <v>76</v>
      </c>
      <c r="AY1154" s="258" t="s">
        <v>161</v>
      </c>
    </row>
    <row r="1155" s="13" customFormat="1">
      <c r="A1155" s="13"/>
      <c r="B1155" s="248"/>
      <c r="C1155" s="249"/>
      <c r="D1155" s="243" t="s">
        <v>178</v>
      </c>
      <c r="E1155" s="250" t="s">
        <v>1</v>
      </c>
      <c r="F1155" s="251" t="s">
        <v>421</v>
      </c>
      <c r="G1155" s="249"/>
      <c r="H1155" s="252">
        <v>40.284999999999997</v>
      </c>
      <c r="I1155" s="253"/>
      <c r="J1155" s="249"/>
      <c r="K1155" s="249"/>
      <c r="L1155" s="254"/>
      <c r="M1155" s="255"/>
      <c r="N1155" s="256"/>
      <c r="O1155" s="256"/>
      <c r="P1155" s="256"/>
      <c r="Q1155" s="256"/>
      <c r="R1155" s="256"/>
      <c r="S1155" s="256"/>
      <c r="T1155" s="257"/>
      <c r="U1155" s="13"/>
      <c r="V1155" s="13"/>
      <c r="W1155" s="13"/>
      <c r="X1155" s="13"/>
      <c r="Y1155" s="13"/>
      <c r="Z1155" s="13"/>
      <c r="AA1155" s="13"/>
      <c r="AB1155" s="13"/>
      <c r="AC1155" s="13"/>
      <c r="AD1155" s="13"/>
      <c r="AE1155" s="13"/>
      <c r="AT1155" s="258" t="s">
        <v>178</v>
      </c>
      <c r="AU1155" s="258" t="s">
        <v>85</v>
      </c>
      <c r="AV1155" s="13" t="s">
        <v>85</v>
      </c>
      <c r="AW1155" s="13" t="s">
        <v>32</v>
      </c>
      <c r="AX1155" s="13" t="s">
        <v>76</v>
      </c>
      <c r="AY1155" s="258" t="s">
        <v>161</v>
      </c>
    </row>
    <row r="1156" s="13" customFormat="1">
      <c r="A1156" s="13"/>
      <c r="B1156" s="248"/>
      <c r="C1156" s="249"/>
      <c r="D1156" s="243" t="s">
        <v>178</v>
      </c>
      <c r="E1156" s="250" t="s">
        <v>1</v>
      </c>
      <c r="F1156" s="251" t="s">
        <v>422</v>
      </c>
      <c r="G1156" s="249"/>
      <c r="H1156" s="252">
        <v>126.074</v>
      </c>
      <c r="I1156" s="253"/>
      <c r="J1156" s="249"/>
      <c r="K1156" s="249"/>
      <c r="L1156" s="254"/>
      <c r="M1156" s="255"/>
      <c r="N1156" s="256"/>
      <c r="O1156" s="256"/>
      <c r="P1156" s="256"/>
      <c r="Q1156" s="256"/>
      <c r="R1156" s="256"/>
      <c r="S1156" s="256"/>
      <c r="T1156" s="257"/>
      <c r="U1156" s="13"/>
      <c r="V1156" s="13"/>
      <c r="W1156" s="13"/>
      <c r="X1156" s="13"/>
      <c r="Y1156" s="13"/>
      <c r="Z1156" s="13"/>
      <c r="AA1156" s="13"/>
      <c r="AB1156" s="13"/>
      <c r="AC1156" s="13"/>
      <c r="AD1156" s="13"/>
      <c r="AE1156" s="13"/>
      <c r="AT1156" s="258" t="s">
        <v>178</v>
      </c>
      <c r="AU1156" s="258" t="s">
        <v>85</v>
      </c>
      <c r="AV1156" s="13" t="s">
        <v>85</v>
      </c>
      <c r="AW1156" s="13" t="s">
        <v>32</v>
      </c>
      <c r="AX1156" s="13" t="s">
        <v>76</v>
      </c>
      <c r="AY1156" s="258" t="s">
        <v>161</v>
      </c>
    </row>
    <row r="1157" s="15" customFormat="1">
      <c r="A1157" s="15"/>
      <c r="B1157" s="270"/>
      <c r="C1157" s="271"/>
      <c r="D1157" s="243" t="s">
        <v>178</v>
      </c>
      <c r="E1157" s="272" t="s">
        <v>1</v>
      </c>
      <c r="F1157" s="273" t="s">
        <v>183</v>
      </c>
      <c r="G1157" s="271"/>
      <c r="H1157" s="274">
        <v>207.33199999999999</v>
      </c>
      <c r="I1157" s="275"/>
      <c r="J1157" s="271"/>
      <c r="K1157" s="271"/>
      <c r="L1157" s="276"/>
      <c r="M1157" s="277"/>
      <c r="N1157" s="278"/>
      <c r="O1157" s="278"/>
      <c r="P1157" s="278"/>
      <c r="Q1157" s="278"/>
      <c r="R1157" s="278"/>
      <c r="S1157" s="278"/>
      <c r="T1157" s="279"/>
      <c r="U1157" s="15"/>
      <c r="V1157" s="15"/>
      <c r="W1157" s="15"/>
      <c r="X1157" s="15"/>
      <c r="Y1157" s="15"/>
      <c r="Z1157" s="15"/>
      <c r="AA1157" s="15"/>
      <c r="AB1157" s="15"/>
      <c r="AC1157" s="15"/>
      <c r="AD1157" s="15"/>
      <c r="AE1157" s="15"/>
      <c r="AT1157" s="280" t="s">
        <v>178</v>
      </c>
      <c r="AU1157" s="280" t="s">
        <v>85</v>
      </c>
      <c r="AV1157" s="15" t="s">
        <v>167</v>
      </c>
      <c r="AW1157" s="15" t="s">
        <v>32</v>
      </c>
      <c r="AX1157" s="15" t="s">
        <v>83</v>
      </c>
      <c r="AY1157" s="280" t="s">
        <v>161</v>
      </c>
    </row>
    <row r="1158" s="2" customFormat="1" ht="16.5" customHeight="1">
      <c r="A1158" s="39"/>
      <c r="B1158" s="40"/>
      <c r="C1158" s="229" t="s">
        <v>1681</v>
      </c>
      <c r="D1158" s="229" t="s">
        <v>163</v>
      </c>
      <c r="E1158" s="230" t="s">
        <v>1682</v>
      </c>
      <c r="F1158" s="231" t="s">
        <v>1683</v>
      </c>
      <c r="G1158" s="232" t="s">
        <v>260</v>
      </c>
      <c r="H1158" s="233">
        <v>207.33199999999999</v>
      </c>
      <c r="I1158" s="234"/>
      <c r="J1158" s="235">
        <f>ROUND(I1158*H1158,2)</f>
        <v>0</v>
      </c>
      <c r="K1158" s="236"/>
      <c r="L1158" s="45"/>
      <c r="M1158" s="237" t="s">
        <v>1</v>
      </c>
      <c r="N1158" s="238" t="s">
        <v>43</v>
      </c>
      <c r="O1158" s="93"/>
      <c r="P1158" s="239">
        <f>O1158*H1158</f>
        <v>0</v>
      </c>
      <c r="Q1158" s="239">
        <v>0.00097999999999999997</v>
      </c>
      <c r="R1158" s="239">
        <f>Q1158*H1158</f>
        <v>0.20318535999999998</v>
      </c>
      <c r="S1158" s="239">
        <v>0</v>
      </c>
      <c r="T1158" s="240">
        <f>S1158*H1158</f>
        <v>0</v>
      </c>
      <c r="U1158" s="39"/>
      <c r="V1158" s="39"/>
      <c r="W1158" s="39"/>
      <c r="X1158" s="39"/>
      <c r="Y1158" s="39"/>
      <c r="Z1158" s="39"/>
      <c r="AA1158" s="39"/>
      <c r="AB1158" s="39"/>
      <c r="AC1158" s="39"/>
      <c r="AD1158" s="39"/>
      <c r="AE1158" s="39"/>
      <c r="AR1158" s="241" t="s">
        <v>248</v>
      </c>
      <c r="AT1158" s="241" t="s">
        <v>163</v>
      </c>
      <c r="AU1158" s="241" t="s">
        <v>85</v>
      </c>
      <c r="AY1158" s="18" t="s">
        <v>161</v>
      </c>
      <c r="BE1158" s="242">
        <f>IF(N1158="základní",J1158,0)</f>
        <v>0</v>
      </c>
      <c r="BF1158" s="242">
        <f>IF(N1158="snížená",J1158,0)</f>
        <v>0</v>
      </c>
      <c r="BG1158" s="242">
        <f>IF(N1158="zákl. přenesená",J1158,0)</f>
        <v>0</v>
      </c>
      <c r="BH1158" s="242">
        <f>IF(N1158="sníž. přenesená",J1158,0)</f>
        <v>0</v>
      </c>
      <c r="BI1158" s="242">
        <f>IF(N1158="nulová",J1158,0)</f>
        <v>0</v>
      </c>
      <c r="BJ1158" s="18" t="s">
        <v>167</v>
      </c>
      <c r="BK1158" s="242">
        <f>ROUND(I1158*H1158,2)</f>
        <v>0</v>
      </c>
      <c r="BL1158" s="18" t="s">
        <v>248</v>
      </c>
      <c r="BM1158" s="241" t="s">
        <v>1684</v>
      </c>
    </row>
    <row r="1159" s="2" customFormat="1">
      <c r="A1159" s="39"/>
      <c r="B1159" s="40"/>
      <c r="C1159" s="41"/>
      <c r="D1159" s="243" t="s">
        <v>169</v>
      </c>
      <c r="E1159" s="41"/>
      <c r="F1159" s="244" t="s">
        <v>1683</v>
      </c>
      <c r="G1159" s="41"/>
      <c r="H1159" s="41"/>
      <c r="I1159" s="245"/>
      <c r="J1159" s="41"/>
      <c r="K1159" s="41"/>
      <c r="L1159" s="45"/>
      <c r="M1159" s="246"/>
      <c r="N1159" s="247"/>
      <c r="O1159" s="93"/>
      <c r="P1159" s="93"/>
      <c r="Q1159" s="93"/>
      <c r="R1159" s="93"/>
      <c r="S1159" s="93"/>
      <c r="T1159" s="94"/>
      <c r="U1159" s="39"/>
      <c r="V1159" s="39"/>
      <c r="W1159" s="39"/>
      <c r="X1159" s="39"/>
      <c r="Y1159" s="39"/>
      <c r="Z1159" s="39"/>
      <c r="AA1159" s="39"/>
      <c r="AB1159" s="39"/>
      <c r="AC1159" s="39"/>
      <c r="AD1159" s="39"/>
      <c r="AE1159" s="39"/>
      <c r="AT1159" s="18" t="s">
        <v>169</v>
      </c>
      <c r="AU1159" s="18" t="s">
        <v>85</v>
      </c>
    </row>
    <row r="1160" s="2" customFormat="1" ht="24.15" customHeight="1">
      <c r="A1160" s="39"/>
      <c r="B1160" s="40"/>
      <c r="C1160" s="229" t="s">
        <v>1685</v>
      </c>
      <c r="D1160" s="229" t="s">
        <v>163</v>
      </c>
      <c r="E1160" s="230" t="s">
        <v>1686</v>
      </c>
      <c r="F1160" s="231" t="s">
        <v>1687</v>
      </c>
      <c r="G1160" s="232" t="s">
        <v>260</v>
      </c>
      <c r="H1160" s="233">
        <v>81</v>
      </c>
      <c r="I1160" s="234"/>
      <c r="J1160" s="235">
        <f>ROUND(I1160*H1160,2)</f>
        <v>0</v>
      </c>
      <c r="K1160" s="236"/>
      <c r="L1160" s="45"/>
      <c r="M1160" s="237" t="s">
        <v>1</v>
      </c>
      <c r="N1160" s="238" t="s">
        <v>43</v>
      </c>
      <c r="O1160" s="93"/>
      <c r="P1160" s="239">
        <f>O1160*H1160</f>
        <v>0</v>
      </c>
      <c r="Q1160" s="239">
        <v>0.00021000000000000001</v>
      </c>
      <c r="R1160" s="239">
        <f>Q1160*H1160</f>
        <v>0.017010000000000001</v>
      </c>
      <c r="S1160" s="239">
        <v>0</v>
      </c>
      <c r="T1160" s="240">
        <f>S1160*H1160</f>
        <v>0</v>
      </c>
      <c r="U1160" s="39"/>
      <c r="V1160" s="39"/>
      <c r="W1160" s="39"/>
      <c r="X1160" s="39"/>
      <c r="Y1160" s="39"/>
      <c r="Z1160" s="39"/>
      <c r="AA1160" s="39"/>
      <c r="AB1160" s="39"/>
      <c r="AC1160" s="39"/>
      <c r="AD1160" s="39"/>
      <c r="AE1160" s="39"/>
      <c r="AR1160" s="241" t="s">
        <v>248</v>
      </c>
      <c r="AT1160" s="241" t="s">
        <v>163</v>
      </c>
      <c r="AU1160" s="241" t="s">
        <v>85</v>
      </c>
      <c r="AY1160" s="18" t="s">
        <v>161</v>
      </c>
      <c r="BE1160" s="242">
        <f>IF(N1160="základní",J1160,0)</f>
        <v>0</v>
      </c>
      <c r="BF1160" s="242">
        <f>IF(N1160="snížená",J1160,0)</f>
        <v>0</v>
      </c>
      <c r="BG1160" s="242">
        <f>IF(N1160="zákl. přenesená",J1160,0)</f>
        <v>0</v>
      </c>
      <c r="BH1160" s="242">
        <f>IF(N1160="sníž. přenesená",J1160,0)</f>
        <v>0</v>
      </c>
      <c r="BI1160" s="242">
        <f>IF(N1160="nulová",J1160,0)</f>
        <v>0</v>
      </c>
      <c r="BJ1160" s="18" t="s">
        <v>167</v>
      </c>
      <c r="BK1160" s="242">
        <f>ROUND(I1160*H1160,2)</f>
        <v>0</v>
      </c>
      <c r="BL1160" s="18" t="s">
        <v>248</v>
      </c>
      <c r="BM1160" s="241" t="s">
        <v>1688</v>
      </c>
    </row>
    <row r="1161" s="2" customFormat="1">
      <c r="A1161" s="39"/>
      <c r="B1161" s="40"/>
      <c r="C1161" s="41"/>
      <c r="D1161" s="243" t="s">
        <v>169</v>
      </c>
      <c r="E1161" s="41"/>
      <c r="F1161" s="244" t="s">
        <v>1687</v>
      </c>
      <c r="G1161" s="41"/>
      <c r="H1161" s="41"/>
      <c r="I1161" s="245"/>
      <c r="J1161" s="41"/>
      <c r="K1161" s="41"/>
      <c r="L1161" s="45"/>
      <c r="M1161" s="246"/>
      <c r="N1161" s="247"/>
      <c r="O1161" s="93"/>
      <c r="P1161" s="93"/>
      <c r="Q1161" s="93"/>
      <c r="R1161" s="93"/>
      <c r="S1161" s="93"/>
      <c r="T1161" s="94"/>
      <c r="U1161" s="39"/>
      <c r="V1161" s="39"/>
      <c r="W1161" s="39"/>
      <c r="X1161" s="39"/>
      <c r="Y1161" s="39"/>
      <c r="Z1161" s="39"/>
      <c r="AA1161" s="39"/>
      <c r="AB1161" s="39"/>
      <c r="AC1161" s="39"/>
      <c r="AD1161" s="39"/>
      <c r="AE1161" s="39"/>
      <c r="AT1161" s="18" t="s">
        <v>169</v>
      </c>
      <c r="AU1161" s="18" t="s">
        <v>85</v>
      </c>
    </row>
    <row r="1162" s="2" customFormat="1">
      <c r="A1162" s="39"/>
      <c r="B1162" s="40"/>
      <c r="C1162" s="41"/>
      <c r="D1162" s="243" t="s">
        <v>393</v>
      </c>
      <c r="E1162" s="41"/>
      <c r="F1162" s="292" t="s">
        <v>1689</v>
      </c>
      <c r="G1162" s="41"/>
      <c r="H1162" s="41"/>
      <c r="I1162" s="245"/>
      <c r="J1162" s="41"/>
      <c r="K1162" s="41"/>
      <c r="L1162" s="45"/>
      <c r="M1162" s="246"/>
      <c r="N1162" s="247"/>
      <c r="O1162" s="93"/>
      <c r="P1162" s="93"/>
      <c r="Q1162" s="93"/>
      <c r="R1162" s="93"/>
      <c r="S1162" s="93"/>
      <c r="T1162" s="94"/>
      <c r="U1162" s="39"/>
      <c r="V1162" s="39"/>
      <c r="W1162" s="39"/>
      <c r="X1162" s="39"/>
      <c r="Y1162" s="39"/>
      <c r="Z1162" s="39"/>
      <c r="AA1162" s="39"/>
      <c r="AB1162" s="39"/>
      <c r="AC1162" s="39"/>
      <c r="AD1162" s="39"/>
      <c r="AE1162" s="39"/>
      <c r="AT1162" s="18" t="s">
        <v>393</v>
      </c>
      <c r="AU1162" s="18" t="s">
        <v>85</v>
      </c>
    </row>
    <row r="1163" s="2" customFormat="1" ht="33" customHeight="1">
      <c r="A1163" s="39"/>
      <c r="B1163" s="40"/>
      <c r="C1163" s="229" t="s">
        <v>1690</v>
      </c>
      <c r="D1163" s="229" t="s">
        <v>163</v>
      </c>
      <c r="E1163" s="230" t="s">
        <v>1691</v>
      </c>
      <c r="F1163" s="231" t="s">
        <v>1692</v>
      </c>
      <c r="G1163" s="232" t="s">
        <v>260</v>
      </c>
      <c r="H1163" s="233">
        <v>207.33199999999999</v>
      </c>
      <c r="I1163" s="234"/>
      <c r="J1163" s="235">
        <f>ROUND(I1163*H1163,2)</f>
        <v>0</v>
      </c>
      <c r="K1163" s="236"/>
      <c r="L1163" s="45"/>
      <c r="M1163" s="237" t="s">
        <v>1</v>
      </c>
      <c r="N1163" s="238" t="s">
        <v>43</v>
      </c>
      <c r="O1163" s="93"/>
      <c r="P1163" s="239">
        <f>O1163*H1163</f>
        <v>0</v>
      </c>
      <c r="Q1163" s="239">
        <v>2.0000000000000002E-05</v>
      </c>
      <c r="R1163" s="239">
        <f>Q1163*H1163</f>
        <v>0.00414664</v>
      </c>
      <c r="S1163" s="239">
        <v>0</v>
      </c>
      <c r="T1163" s="240">
        <f>S1163*H1163</f>
        <v>0</v>
      </c>
      <c r="U1163" s="39"/>
      <c r="V1163" s="39"/>
      <c r="W1163" s="39"/>
      <c r="X1163" s="39"/>
      <c r="Y1163" s="39"/>
      <c r="Z1163" s="39"/>
      <c r="AA1163" s="39"/>
      <c r="AB1163" s="39"/>
      <c r="AC1163" s="39"/>
      <c r="AD1163" s="39"/>
      <c r="AE1163" s="39"/>
      <c r="AR1163" s="241" t="s">
        <v>248</v>
      </c>
      <c r="AT1163" s="241" t="s">
        <v>163</v>
      </c>
      <c r="AU1163" s="241" t="s">
        <v>85</v>
      </c>
      <c r="AY1163" s="18" t="s">
        <v>161</v>
      </c>
      <c r="BE1163" s="242">
        <f>IF(N1163="základní",J1163,0)</f>
        <v>0</v>
      </c>
      <c r="BF1163" s="242">
        <f>IF(N1163="snížená",J1163,0)</f>
        <v>0</v>
      </c>
      <c r="BG1163" s="242">
        <f>IF(N1163="zákl. přenesená",J1163,0)</f>
        <v>0</v>
      </c>
      <c r="BH1163" s="242">
        <f>IF(N1163="sníž. přenesená",J1163,0)</f>
        <v>0</v>
      </c>
      <c r="BI1163" s="242">
        <f>IF(N1163="nulová",J1163,0)</f>
        <v>0</v>
      </c>
      <c r="BJ1163" s="18" t="s">
        <v>167</v>
      </c>
      <c r="BK1163" s="242">
        <f>ROUND(I1163*H1163,2)</f>
        <v>0</v>
      </c>
      <c r="BL1163" s="18" t="s">
        <v>248</v>
      </c>
      <c r="BM1163" s="241" t="s">
        <v>1693</v>
      </c>
    </row>
    <row r="1164" s="2" customFormat="1">
      <c r="A1164" s="39"/>
      <c r="B1164" s="40"/>
      <c r="C1164" s="41"/>
      <c r="D1164" s="243" t="s">
        <v>169</v>
      </c>
      <c r="E1164" s="41"/>
      <c r="F1164" s="244" t="s">
        <v>1692</v>
      </c>
      <c r="G1164" s="41"/>
      <c r="H1164" s="41"/>
      <c r="I1164" s="245"/>
      <c r="J1164" s="41"/>
      <c r="K1164" s="41"/>
      <c r="L1164" s="45"/>
      <c r="M1164" s="246"/>
      <c r="N1164" s="247"/>
      <c r="O1164" s="93"/>
      <c r="P1164" s="93"/>
      <c r="Q1164" s="93"/>
      <c r="R1164" s="93"/>
      <c r="S1164" s="93"/>
      <c r="T1164" s="94"/>
      <c r="U1164" s="39"/>
      <c r="V1164" s="39"/>
      <c r="W1164" s="39"/>
      <c r="X1164" s="39"/>
      <c r="Y1164" s="39"/>
      <c r="Z1164" s="39"/>
      <c r="AA1164" s="39"/>
      <c r="AB1164" s="39"/>
      <c r="AC1164" s="39"/>
      <c r="AD1164" s="39"/>
      <c r="AE1164" s="39"/>
      <c r="AT1164" s="18" t="s">
        <v>169</v>
      </c>
      <c r="AU1164" s="18" t="s">
        <v>85</v>
      </c>
    </row>
    <row r="1165" s="12" customFormat="1" ht="22.8" customHeight="1">
      <c r="A1165" s="12"/>
      <c r="B1165" s="213"/>
      <c r="C1165" s="214"/>
      <c r="D1165" s="215" t="s">
        <v>75</v>
      </c>
      <c r="E1165" s="227" t="s">
        <v>1694</v>
      </c>
      <c r="F1165" s="227" t="s">
        <v>1695</v>
      </c>
      <c r="G1165" s="214"/>
      <c r="H1165" s="214"/>
      <c r="I1165" s="217"/>
      <c r="J1165" s="228">
        <f>BK1165</f>
        <v>0</v>
      </c>
      <c r="K1165" s="214"/>
      <c r="L1165" s="219"/>
      <c r="M1165" s="220"/>
      <c r="N1165" s="221"/>
      <c r="O1165" s="221"/>
      <c r="P1165" s="222">
        <f>SUM(P1166:P1192)</f>
        <v>0</v>
      </c>
      <c r="Q1165" s="221"/>
      <c r="R1165" s="222">
        <f>SUM(R1166:R1192)</f>
        <v>0.26940712</v>
      </c>
      <c r="S1165" s="221"/>
      <c r="T1165" s="223">
        <f>SUM(T1166:T1192)</f>
        <v>0.040676029999999995</v>
      </c>
      <c r="U1165" s="12"/>
      <c r="V1165" s="12"/>
      <c r="W1165" s="12"/>
      <c r="X1165" s="12"/>
      <c r="Y1165" s="12"/>
      <c r="Z1165" s="12"/>
      <c r="AA1165" s="12"/>
      <c r="AB1165" s="12"/>
      <c r="AC1165" s="12"/>
      <c r="AD1165" s="12"/>
      <c r="AE1165" s="12"/>
      <c r="AR1165" s="224" t="s">
        <v>85</v>
      </c>
      <c r="AT1165" s="225" t="s">
        <v>75</v>
      </c>
      <c r="AU1165" s="225" t="s">
        <v>83</v>
      </c>
      <c r="AY1165" s="224" t="s">
        <v>161</v>
      </c>
      <c r="BK1165" s="226">
        <f>SUM(BK1166:BK1192)</f>
        <v>0</v>
      </c>
    </row>
    <row r="1166" s="2" customFormat="1" ht="16.5" customHeight="1">
      <c r="A1166" s="39"/>
      <c r="B1166" s="40"/>
      <c r="C1166" s="229" t="s">
        <v>1696</v>
      </c>
      <c r="D1166" s="229" t="s">
        <v>163</v>
      </c>
      <c r="E1166" s="230" t="s">
        <v>1697</v>
      </c>
      <c r="F1166" s="231" t="s">
        <v>1698</v>
      </c>
      <c r="G1166" s="232" t="s">
        <v>260</v>
      </c>
      <c r="H1166" s="233">
        <v>131.21299999999999</v>
      </c>
      <c r="I1166" s="234"/>
      <c r="J1166" s="235">
        <f>ROUND(I1166*H1166,2)</f>
        <v>0</v>
      </c>
      <c r="K1166" s="236"/>
      <c r="L1166" s="45"/>
      <c r="M1166" s="237" t="s">
        <v>1</v>
      </c>
      <c r="N1166" s="238" t="s">
        <v>43</v>
      </c>
      <c r="O1166" s="93"/>
      <c r="P1166" s="239">
        <f>O1166*H1166</f>
        <v>0</v>
      </c>
      <c r="Q1166" s="239">
        <v>0.001</v>
      </c>
      <c r="R1166" s="239">
        <f>Q1166*H1166</f>
        <v>0.131213</v>
      </c>
      <c r="S1166" s="239">
        <v>0.00031</v>
      </c>
      <c r="T1166" s="240">
        <f>S1166*H1166</f>
        <v>0.040676029999999995</v>
      </c>
      <c r="U1166" s="39"/>
      <c r="V1166" s="39"/>
      <c r="W1166" s="39"/>
      <c r="X1166" s="39"/>
      <c r="Y1166" s="39"/>
      <c r="Z1166" s="39"/>
      <c r="AA1166" s="39"/>
      <c r="AB1166" s="39"/>
      <c r="AC1166" s="39"/>
      <c r="AD1166" s="39"/>
      <c r="AE1166" s="39"/>
      <c r="AR1166" s="241" t="s">
        <v>248</v>
      </c>
      <c r="AT1166" s="241" t="s">
        <v>163</v>
      </c>
      <c r="AU1166" s="241" t="s">
        <v>85</v>
      </c>
      <c r="AY1166" s="18" t="s">
        <v>161</v>
      </c>
      <c r="BE1166" s="242">
        <f>IF(N1166="základní",J1166,0)</f>
        <v>0</v>
      </c>
      <c r="BF1166" s="242">
        <f>IF(N1166="snížená",J1166,0)</f>
        <v>0</v>
      </c>
      <c r="BG1166" s="242">
        <f>IF(N1166="zákl. přenesená",J1166,0)</f>
        <v>0</v>
      </c>
      <c r="BH1166" s="242">
        <f>IF(N1166="sníž. přenesená",J1166,0)</f>
        <v>0</v>
      </c>
      <c r="BI1166" s="242">
        <f>IF(N1166="nulová",J1166,0)</f>
        <v>0</v>
      </c>
      <c r="BJ1166" s="18" t="s">
        <v>167</v>
      </c>
      <c r="BK1166" s="242">
        <f>ROUND(I1166*H1166,2)</f>
        <v>0</v>
      </c>
      <c r="BL1166" s="18" t="s">
        <v>248</v>
      </c>
      <c r="BM1166" s="241" t="s">
        <v>1699</v>
      </c>
    </row>
    <row r="1167" s="2" customFormat="1">
      <c r="A1167" s="39"/>
      <c r="B1167" s="40"/>
      <c r="C1167" s="41"/>
      <c r="D1167" s="243" t="s">
        <v>169</v>
      </c>
      <c r="E1167" s="41"/>
      <c r="F1167" s="244" t="s">
        <v>1698</v>
      </c>
      <c r="G1167" s="41"/>
      <c r="H1167" s="41"/>
      <c r="I1167" s="245"/>
      <c r="J1167" s="41"/>
      <c r="K1167" s="41"/>
      <c r="L1167" s="45"/>
      <c r="M1167" s="246"/>
      <c r="N1167" s="247"/>
      <c r="O1167" s="93"/>
      <c r="P1167" s="93"/>
      <c r="Q1167" s="93"/>
      <c r="R1167" s="93"/>
      <c r="S1167" s="93"/>
      <c r="T1167" s="94"/>
      <c r="U1167" s="39"/>
      <c r="V1167" s="39"/>
      <c r="W1167" s="39"/>
      <c r="X1167" s="39"/>
      <c r="Y1167" s="39"/>
      <c r="Z1167" s="39"/>
      <c r="AA1167" s="39"/>
      <c r="AB1167" s="39"/>
      <c r="AC1167" s="39"/>
      <c r="AD1167" s="39"/>
      <c r="AE1167" s="39"/>
      <c r="AT1167" s="18" t="s">
        <v>169</v>
      </c>
      <c r="AU1167" s="18" t="s">
        <v>85</v>
      </c>
    </row>
    <row r="1168" s="13" customFormat="1">
      <c r="A1168" s="13"/>
      <c r="B1168" s="248"/>
      <c r="C1168" s="249"/>
      <c r="D1168" s="243" t="s">
        <v>178</v>
      </c>
      <c r="E1168" s="250" t="s">
        <v>1</v>
      </c>
      <c r="F1168" s="251" t="s">
        <v>365</v>
      </c>
      <c r="G1168" s="249"/>
      <c r="H1168" s="252">
        <v>37.969000000000001</v>
      </c>
      <c r="I1168" s="253"/>
      <c r="J1168" s="249"/>
      <c r="K1168" s="249"/>
      <c r="L1168" s="254"/>
      <c r="M1168" s="255"/>
      <c r="N1168" s="256"/>
      <c r="O1168" s="256"/>
      <c r="P1168" s="256"/>
      <c r="Q1168" s="256"/>
      <c r="R1168" s="256"/>
      <c r="S1168" s="256"/>
      <c r="T1168" s="257"/>
      <c r="U1168" s="13"/>
      <c r="V1168" s="13"/>
      <c r="W1168" s="13"/>
      <c r="X1168" s="13"/>
      <c r="Y1168" s="13"/>
      <c r="Z1168" s="13"/>
      <c r="AA1168" s="13"/>
      <c r="AB1168" s="13"/>
      <c r="AC1168" s="13"/>
      <c r="AD1168" s="13"/>
      <c r="AE1168" s="13"/>
      <c r="AT1168" s="258" t="s">
        <v>178</v>
      </c>
      <c r="AU1168" s="258" t="s">
        <v>85</v>
      </c>
      <c r="AV1168" s="13" t="s">
        <v>85</v>
      </c>
      <c r="AW1168" s="13" t="s">
        <v>32</v>
      </c>
      <c r="AX1168" s="13" t="s">
        <v>76</v>
      </c>
      <c r="AY1168" s="258" t="s">
        <v>161</v>
      </c>
    </row>
    <row r="1169" s="14" customFormat="1">
      <c r="A1169" s="14"/>
      <c r="B1169" s="259"/>
      <c r="C1169" s="260"/>
      <c r="D1169" s="243" t="s">
        <v>178</v>
      </c>
      <c r="E1169" s="261" t="s">
        <v>1</v>
      </c>
      <c r="F1169" s="262" t="s">
        <v>366</v>
      </c>
      <c r="G1169" s="260"/>
      <c r="H1169" s="263">
        <v>37.969000000000001</v>
      </c>
      <c r="I1169" s="264"/>
      <c r="J1169" s="260"/>
      <c r="K1169" s="260"/>
      <c r="L1169" s="265"/>
      <c r="M1169" s="266"/>
      <c r="N1169" s="267"/>
      <c r="O1169" s="267"/>
      <c r="P1169" s="267"/>
      <c r="Q1169" s="267"/>
      <c r="R1169" s="267"/>
      <c r="S1169" s="267"/>
      <c r="T1169" s="268"/>
      <c r="U1169" s="14"/>
      <c r="V1169" s="14"/>
      <c r="W1169" s="14"/>
      <c r="X1169" s="14"/>
      <c r="Y1169" s="14"/>
      <c r="Z1169" s="14"/>
      <c r="AA1169" s="14"/>
      <c r="AB1169" s="14"/>
      <c r="AC1169" s="14"/>
      <c r="AD1169" s="14"/>
      <c r="AE1169" s="14"/>
      <c r="AT1169" s="269" t="s">
        <v>178</v>
      </c>
      <c r="AU1169" s="269" t="s">
        <v>85</v>
      </c>
      <c r="AV1169" s="14" t="s">
        <v>173</v>
      </c>
      <c r="AW1169" s="14" t="s">
        <v>32</v>
      </c>
      <c r="AX1169" s="14" t="s">
        <v>76</v>
      </c>
      <c r="AY1169" s="269" t="s">
        <v>161</v>
      </c>
    </row>
    <row r="1170" s="13" customFormat="1">
      <c r="A1170" s="13"/>
      <c r="B1170" s="248"/>
      <c r="C1170" s="249"/>
      <c r="D1170" s="243" t="s">
        <v>178</v>
      </c>
      <c r="E1170" s="250" t="s">
        <v>1</v>
      </c>
      <c r="F1170" s="251" t="s">
        <v>367</v>
      </c>
      <c r="G1170" s="249"/>
      <c r="H1170" s="252">
        <v>23.670000000000002</v>
      </c>
      <c r="I1170" s="253"/>
      <c r="J1170" s="249"/>
      <c r="K1170" s="249"/>
      <c r="L1170" s="254"/>
      <c r="M1170" s="255"/>
      <c r="N1170" s="256"/>
      <c r="O1170" s="256"/>
      <c r="P1170" s="256"/>
      <c r="Q1170" s="256"/>
      <c r="R1170" s="256"/>
      <c r="S1170" s="256"/>
      <c r="T1170" s="257"/>
      <c r="U1170" s="13"/>
      <c r="V1170" s="13"/>
      <c r="W1170" s="13"/>
      <c r="X1170" s="13"/>
      <c r="Y1170" s="13"/>
      <c r="Z1170" s="13"/>
      <c r="AA1170" s="13"/>
      <c r="AB1170" s="13"/>
      <c r="AC1170" s="13"/>
      <c r="AD1170" s="13"/>
      <c r="AE1170" s="13"/>
      <c r="AT1170" s="258" t="s">
        <v>178</v>
      </c>
      <c r="AU1170" s="258" t="s">
        <v>85</v>
      </c>
      <c r="AV1170" s="13" t="s">
        <v>85</v>
      </c>
      <c r="AW1170" s="13" t="s">
        <v>32</v>
      </c>
      <c r="AX1170" s="13" t="s">
        <v>76</v>
      </c>
      <c r="AY1170" s="258" t="s">
        <v>161</v>
      </c>
    </row>
    <row r="1171" s="14" customFormat="1">
      <c r="A1171" s="14"/>
      <c r="B1171" s="259"/>
      <c r="C1171" s="260"/>
      <c r="D1171" s="243" t="s">
        <v>178</v>
      </c>
      <c r="E1171" s="261" t="s">
        <v>1</v>
      </c>
      <c r="F1171" s="262" t="s">
        <v>368</v>
      </c>
      <c r="G1171" s="260"/>
      <c r="H1171" s="263">
        <v>23.670000000000002</v>
      </c>
      <c r="I1171" s="264"/>
      <c r="J1171" s="260"/>
      <c r="K1171" s="260"/>
      <c r="L1171" s="265"/>
      <c r="M1171" s="266"/>
      <c r="N1171" s="267"/>
      <c r="O1171" s="267"/>
      <c r="P1171" s="267"/>
      <c r="Q1171" s="267"/>
      <c r="R1171" s="267"/>
      <c r="S1171" s="267"/>
      <c r="T1171" s="268"/>
      <c r="U1171" s="14"/>
      <c r="V1171" s="14"/>
      <c r="W1171" s="14"/>
      <c r="X1171" s="14"/>
      <c r="Y1171" s="14"/>
      <c r="Z1171" s="14"/>
      <c r="AA1171" s="14"/>
      <c r="AB1171" s="14"/>
      <c r="AC1171" s="14"/>
      <c r="AD1171" s="14"/>
      <c r="AE1171" s="14"/>
      <c r="AT1171" s="269" t="s">
        <v>178</v>
      </c>
      <c r="AU1171" s="269" t="s">
        <v>85</v>
      </c>
      <c r="AV1171" s="14" t="s">
        <v>173</v>
      </c>
      <c r="AW1171" s="14" t="s">
        <v>32</v>
      </c>
      <c r="AX1171" s="14" t="s">
        <v>76</v>
      </c>
      <c r="AY1171" s="269" t="s">
        <v>161</v>
      </c>
    </row>
    <row r="1172" s="13" customFormat="1">
      <c r="A1172" s="13"/>
      <c r="B1172" s="248"/>
      <c r="C1172" s="249"/>
      <c r="D1172" s="243" t="s">
        <v>178</v>
      </c>
      <c r="E1172" s="250" t="s">
        <v>1</v>
      </c>
      <c r="F1172" s="251" t="s">
        <v>369</v>
      </c>
      <c r="G1172" s="249"/>
      <c r="H1172" s="252">
        <v>11.728999999999999</v>
      </c>
      <c r="I1172" s="253"/>
      <c r="J1172" s="249"/>
      <c r="K1172" s="249"/>
      <c r="L1172" s="254"/>
      <c r="M1172" s="255"/>
      <c r="N1172" s="256"/>
      <c r="O1172" s="256"/>
      <c r="P1172" s="256"/>
      <c r="Q1172" s="256"/>
      <c r="R1172" s="256"/>
      <c r="S1172" s="256"/>
      <c r="T1172" s="257"/>
      <c r="U1172" s="13"/>
      <c r="V1172" s="13"/>
      <c r="W1172" s="13"/>
      <c r="X1172" s="13"/>
      <c r="Y1172" s="13"/>
      <c r="Z1172" s="13"/>
      <c r="AA1172" s="13"/>
      <c r="AB1172" s="13"/>
      <c r="AC1172" s="13"/>
      <c r="AD1172" s="13"/>
      <c r="AE1172" s="13"/>
      <c r="AT1172" s="258" t="s">
        <v>178</v>
      </c>
      <c r="AU1172" s="258" t="s">
        <v>85</v>
      </c>
      <c r="AV1172" s="13" t="s">
        <v>85</v>
      </c>
      <c r="AW1172" s="13" t="s">
        <v>32</v>
      </c>
      <c r="AX1172" s="13" t="s">
        <v>76</v>
      </c>
      <c r="AY1172" s="258" t="s">
        <v>161</v>
      </c>
    </row>
    <row r="1173" s="14" customFormat="1">
      <c r="A1173" s="14"/>
      <c r="B1173" s="259"/>
      <c r="C1173" s="260"/>
      <c r="D1173" s="243" t="s">
        <v>178</v>
      </c>
      <c r="E1173" s="261" t="s">
        <v>1</v>
      </c>
      <c r="F1173" s="262" t="s">
        <v>372</v>
      </c>
      <c r="G1173" s="260"/>
      <c r="H1173" s="263">
        <v>11.728999999999999</v>
      </c>
      <c r="I1173" s="264"/>
      <c r="J1173" s="260"/>
      <c r="K1173" s="260"/>
      <c r="L1173" s="265"/>
      <c r="M1173" s="266"/>
      <c r="N1173" s="267"/>
      <c r="O1173" s="267"/>
      <c r="P1173" s="267"/>
      <c r="Q1173" s="267"/>
      <c r="R1173" s="267"/>
      <c r="S1173" s="267"/>
      <c r="T1173" s="268"/>
      <c r="U1173" s="14"/>
      <c r="V1173" s="14"/>
      <c r="W1173" s="14"/>
      <c r="X1173" s="14"/>
      <c r="Y1173" s="14"/>
      <c r="Z1173" s="14"/>
      <c r="AA1173" s="14"/>
      <c r="AB1173" s="14"/>
      <c r="AC1173" s="14"/>
      <c r="AD1173" s="14"/>
      <c r="AE1173" s="14"/>
      <c r="AT1173" s="269" t="s">
        <v>178</v>
      </c>
      <c r="AU1173" s="269" t="s">
        <v>85</v>
      </c>
      <c r="AV1173" s="14" t="s">
        <v>173</v>
      </c>
      <c r="AW1173" s="14" t="s">
        <v>32</v>
      </c>
      <c r="AX1173" s="14" t="s">
        <v>76</v>
      </c>
      <c r="AY1173" s="269" t="s">
        <v>161</v>
      </c>
    </row>
    <row r="1174" s="13" customFormat="1">
      <c r="A1174" s="13"/>
      <c r="B1174" s="248"/>
      <c r="C1174" s="249"/>
      <c r="D1174" s="243" t="s">
        <v>178</v>
      </c>
      <c r="E1174" s="250" t="s">
        <v>1</v>
      </c>
      <c r="F1174" s="251" t="s">
        <v>370</v>
      </c>
      <c r="G1174" s="249"/>
      <c r="H1174" s="252">
        <v>18.02</v>
      </c>
      <c r="I1174" s="253"/>
      <c r="J1174" s="249"/>
      <c r="K1174" s="249"/>
      <c r="L1174" s="254"/>
      <c r="M1174" s="255"/>
      <c r="N1174" s="256"/>
      <c r="O1174" s="256"/>
      <c r="P1174" s="256"/>
      <c r="Q1174" s="256"/>
      <c r="R1174" s="256"/>
      <c r="S1174" s="256"/>
      <c r="T1174" s="257"/>
      <c r="U1174" s="13"/>
      <c r="V1174" s="13"/>
      <c r="W1174" s="13"/>
      <c r="X1174" s="13"/>
      <c r="Y1174" s="13"/>
      <c r="Z1174" s="13"/>
      <c r="AA1174" s="13"/>
      <c r="AB1174" s="13"/>
      <c r="AC1174" s="13"/>
      <c r="AD1174" s="13"/>
      <c r="AE1174" s="13"/>
      <c r="AT1174" s="258" t="s">
        <v>178</v>
      </c>
      <c r="AU1174" s="258" t="s">
        <v>85</v>
      </c>
      <c r="AV1174" s="13" t="s">
        <v>85</v>
      </c>
      <c r="AW1174" s="13" t="s">
        <v>32</v>
      </c>
      <c r="AX1174" s="13" t="s">
        <v>76</v>
      </c>
      <c r="AY1174" s="258" t="s">
        <v>161</v>
      </c>
    </row>
    <row r="1175" s="14" customFormat="1">
      <c r="A1175" s="14"/>
      <c r="B1175" s="259"/>
      <c r="C1175" s="260"/>
      <c r="D1175" s="243" t="s">
        <v>178</v>
      </c>
      <c r="E1175" s="261" t="s">
        <v>1</v>
      </c>
      <c r="F1175" s="262" t="s">
        <v>371</v>
      </c>
      <c r="G1175" s="260"/>
      <c r="H1175" s="263">
        <v>18.02</v>
      </c>
      <c r="I1175" s="264"/>
      <c r="J1175" s="260"/>
      <c r="K1175" s="260"/>
      <c r="L1175" s="265"/>
      <c r="M1175" s="266"/>
      <c r="N1175" s="267"/>
      <c r="O1175" s="267"/>
      <c r="P1175" s="267"/>
      <c r="Q1175" s="267"/>
      <c r="R1175" s="267"/>
      <c r="S1175" s="267"/>
      <c r="T1175" s="268"/>
      <c r="U1175" s="14"/>
      <c r="V1175" s="14"/>
      <c r="W1175" s="14"/>
      <c r="X1175" s="14"/>
      <c r="Y1175" s="14"/>
      <c r="Z1175" s="14"/>
      <c r="AA1175" s="14"/>
      <c r="AB1175" s="14"/>
      <c r="AC1175" s="14"/>
      <c r="AD1175" s="14"/>
      <c r="AE1175" s="14"/>
      <c r="AT1175" s="269" t="s">
        <v>178</v>
      </c>
      <c r="AU1175" s="269" t="s">
        <v>85</v>
      </c>
      <c r="AV1175" s="14" t="s">
        <v>173</v>
      </c>
      <c r="AW1175" s="14" t="s">
        <v>32</v>
      </c>
      <c r="AX1175" s="14" t="s">
        <v>76</v>
      </c>
      <c r="AY1175" s="269" t="s">
        <v>161</v>
      </c>
    </row>
    <row r="1176" s="13" customFormat="1">
      <c r="A1176" s="13"/>
      <c r="B1176" s="248"/>
      <c r="C1176" s="249"/>
      <c r="D1176" s="243" t="s">
        <v>178</v>
      </c>
      <c r="E1176" s="250" t="s">
        <v>1</v>
      </c>
      <c r="F1176" s="251" t="s">
        <v>373</v>
      </c>
      <c r="G1176" s="249"/>
      <c r="H1176" s="252">
        <v>59.850999999999999</v>
      </c>
      <c r="I1176" s="253"/>
      <c r="J1176" s="249"/>
      <c r="K1176" s="249"/>
      <c r="L1176" s="254"/>
      <c r="M1176" s="255"/>
      <c r="N1176" s="256"/>
      <c r="O1176" s="256"/>
      <c r="P1176" s="256"/>
      <c r="Q1176" s="256"/>
      <c r="R1176" s="256"/>
      <c r="S1176" s="256"/>
      <c r="T1176" s="257"/>
      <c r="U1176" s="13"/>
      <c r="V1176" s="13"/>
      <c r="W1176" s="13"/>
      <c r="X1176" s="13"/>
      <c r="Y1176" s="13"/>
      <c r="Z1176" s="13"/>
      <c r="AA1176" s="13"/>
      <c r="AB1176" s="13"/>
      <c r="AC1176" s="13"/>
      <c r="AD1176" s="13"/>
      <c r="AE1176" s="13"/>
      <c r="AT1176" s="258" t="s">
        <v>178</v>
      </c>
      <c r="AU1176" s="258" t="s">
        <v>85</v>
      </c>
      <c r="AV1176" s="13" t="s">
        <v>85</v>
      </c>
      <c r="AW1176" s="13" t="s">
        <v>32</v>
      </c>
      <c r="AX1176" s="13" t="s">
        <v>76</v>
      </c>
      <c r="AY1176" s="258" t="s">
        <v>161</v>
      </c>
    </row>
    <row r="1177" s="14" customFormat="1">
      <c r="A1177" s="14"/>
      <c r="B1177" s="259"/>
      <c r="C1177" s="260"/>
      <c r="D1177" s="243" t="s">
        <v>178</v>
      </c>
      <c r="E1177" s="261" t="s">
        <v>1</v>
      </c>
      <c r="F1177" s="262" t="s">
        <v>374</v>
      </c>
      <c r="G1177" s="260"/>
      <c r="H1177" s="263">
        <v>59.850999999999999</v>
      </c>
      <c r="I1177" s="264"/>
      <c r="J1177" s="260"/>
      <c r="K1177" s="260"/>
      <c r="L1177" s="265"/>
      <c r="M1177" s="266"/>
      <c r="N1177" s="267"/>
      <c r="O1177" s="267"/>
      <c r="P1177" s="267"/>
      <c r="Q1177" s="267"/>
      <c r="R1177" s="267"/>
      <c r="S1177" s="267"/>
      <c r="T1177" s="268"/>
      <c r="U1177" s="14"/>
      <c r="V1177" s="14"/>
      <c r="W1177" s="14"/>
      <c r="X1177" s="14"/>
      <c r="Y1177" s="14"/>
      <c r="Z1177" s="14"/>
      <c r="AA1177" s="14"/>
      <c r="AB1177" s="14"/>
      <c r="AC1177" s="14"/>
      <c r="AD1177" s="14"/>
      <c r="AE1177" s="14"/>
      <c r="AT1177" s="269" t="s">
        <v>178</v>
      </c>
      <c r="AU1177" s="269" t="s">
        <v>85</v>
      </c>
      <c r="AV1177" s="14" t="s">
        <v>173</v>
      </c>
      <c r="AW1177" s="14" t="s">
        <v>32</v>
      </c>
      <c r="AX1177" s="14" t="s">
        <v>76</v>
      </c>
      <c r="AY1177" s="269" t="s">
        <v>161</v>
      </c>
    </row>
    <row r="1178" s="13" customFormat="1">
      <c r="A1178" s="13"/>
      <c r="B1178" s="248"/>
      <c r="C1178" s="249"/>
      <c r="D1178" s="243" t="s">
        <v>178</v>
      </c>
      <c r="E1178" s="250" t="s">
        <v>1</v>
      </c>
      <c r="F1178" s="251" t="s">
        <v>375</v>
      </c>
      <c r="G1178" s="249"/>
      <c r="H1178" s="252">
        <v>21.628</v>
      </c>
      <c r="I1178" s="253"/>
      <c r="J1178" s="249"/>
      <c r="K1178" s="249"/>
      <c r="L1178" s="254"/>
      <c r="M1178" s="255"/>
      <c r="N1178" s="256"/>
      <c r="O1178" s="256"/>
      <c r="P1178" s="256"/>
      <c r="Q1178" s="256"/>
      <c r="R1178" s="256"/>
      <c r="S1178" s="256"/>
      <c r="T1178" s="257"/>
      <c r="U1178" s="13"/>
      <c r="V1178" s="13"/>
      <c r="W1178" s="13"/>
      <c r="X1178" s="13"/>
      <c r="Y1178" s="13"/>
      <c r="Z1178" s="13"/>
      <c r="AA1178" s="13"/>
      <c r="AB1178" s="13"/>
      <c r="AC1178" s="13"/>
      <c r="AD1178" s="13"/>
      <c r="AE1178" s="13"/>
      <c r="AT1178" s="258" t="s">
        <v>178</v>
      </c>
      <c r="AU1178" s="258" t="s">
        <v>85</v>
      </c>
      <c r="AV1178" s="13" t="s">
        <v>85</v>
      </c>
      <c r="AW1178" s="13" t="s">
        <v>32</v>
      </c>
      <c r="AX1178" s="13" t="s">
        <v>76</v>
      </c>
      <c r="AY1178" s="258" t="s">
        <v>161</v>
      </c>
    </row>
    <row r="1179" s="14" customFormat="1">
      <c r="A1179" s="14"/>
      <c r="B1179" s="259"/>
      <c r="C1179" s="260"/>
      <c r="D1179" s="243" t="s">
        <v>178</v>
      </c>
      <c r="E1179" s="261" t="s">
        <v>1</v>
      </c>
      <c r="F1179" s="262" t="s">
        <v>376</v>
      </c>
      <c r="G1179" s="260"/>
      <c r="H1179" s="263">
        <v>21.628</v>
      </c>
      <c r="I1179" s="264"/>
      <c r="J1179" s="260"/>
      <c r="K1179" s="260"/>
      <c r="L1179" s="265"/>
      <c r="M1179" s="266"/>
      <c r="N1179" s="267"/>
      <c r="O1179" s="267"/>
      <c r="P1179" s="267"/>
      <c r="Q1179" s="267"/>
      <c r="R1179" s="267"/>
      <c r="S1179" s="267"/>
      <c r="T1179" s="268"/>
      <c r="U1179" s="14"/>
      <c r="V1179" s="14"/>
      <c r="W1179" s="14"/>
      <c r="X1179" s="14"/>
      <c r="Y1179" s="14"/>
      <c r="Z1179" s="14"/>
      <c r="AA1179" s="14"/>
      <c r="AB1179" s="14"/>
      <c r="AC1179" s="14"/>
      <c r="AD1179" s="14"/>
      <c r="AE1179" s="14"/>
      <c r="AT1179" s="269" t="s">
        <v>178</v>
      </c>
      <c r="AU1179" s="269" t="s">
        <v>85</v>
      </c>
      <c r="AV1179" s="14" t="s">
        <v>173</v>
      </c>
      <c r="AW1179" s="14" t="s">
        <v>32</v>
      </c>
      <c r="AX1179" s="14" t="s">
        <v>76</v>
      </c>
      <c r="AY1179" s="269" t="s">
        <v>161</v>
      </c>
    </row>
    <row r="1180" s="13" customFormat="1">
      <c r="A1180" s="13"/>
      <c r="B1180" s="248"/>
      <c r="C1180" s="249"/>
      <c r="D1180" s="243" t="s">
        <v>178</v>
      </c>
      <c r="E1180" s="250" t="s">
        <v>1</v>
      </c>
      <c r="F1180" s="251" t="s">
        <v>377</v>
      </c>
      <c r="G1180" s="249"/>
      <c r="H1180" s="252">
        <v>18.949999999999999</v>
      </c>
      <c r="I1180" s="253"/>
      <c r="J1180" s="249"/>
      <c r="K1180" s="249"/>
      <c r="L1180" s="254"/>
      <c r="M1180" s="255"/>
      <c r="N1180" s="256"/>
      <c r="O1180" s="256"/>
      <c r="P1180" s="256"/>
      <c r="Q1180" s="256"/>
      <c r="R1180" s="256"/>
      <c r="S1180" s="256"/>
      <c r="T1180" s="257"/>
      <c r="U1180" s="13"/>
      <c r="V1180" s="13"/>
      <c r="W1180" s="13"/>
      <c r="X1180" s="13"/>
      <c r="Y1180" s="13"/>
      <c r="Z1180" s="13"/>
      <c r="AA1180" s="13"/>
      <c r="AB1180" s="13"/>
      <c r="AC1180" s="13"/>
      <c r="AD1180" s="13"/>
      <c r="AE1180" s="13"/>
      <c r="AT1180" s="258" t="s">
        <v>178</v>
      </c>
      <c r="AU1180" s="258" t="s">
        <v>85</v>
      </c>
      <c r="AV1180" s="13" t="s">
        <v>85</v>
      </c>
      <c r="AW1180" s="13" t="s">
        <v>32</v>
      </c>
      <c r="AX1180" s="13" t="s">
        <v>76</v>
      </c>
      <c r="AY1180" s="258" t="s">
        <v>161</v>
      </c>
    </row>
    <row r="1181" s="14" customFormat="1">
      <c r="A1181" s="14"/>
      <c r="B1181" s="259"/>
      <c r="C1181" s="260"/>
      <c r="D1181" s="243" t="s">
        <v>178</v>
      </c>
      <c r="E1181" s="261" t="s">
        <v>1</v>
      </c>
      <c r="F1181" s="262" t="s">
        <v>378</v>
      </c>
      <c r="G1181" s="260"/>
      <c r="H1181" s="263">
        <v>18.949999999999999</v>
      </c>
      <c r="I1181" s="264"/>
      <c r="J1181" s="260"/>
      <c r="K1181" s="260"/>
      <c r="L1181" s="265"/>
      <c r="M1181" s="266"/>
      <c r="N1181" s="267"/>
      <c r="O1181" s="267"/>
      <c r="P1181" s="267"/>
      <c r="Q1181" s="267"/>
      <c r="R1181" s="267"/>
      <c r="S1181" s="267"/>
      <c r="T1181" s="268"/>
      <c r="U1181" s="14"/>
      <c r="V1181" s="14"/>
      <c r="W1181" s="14"/>
      <c r="X1181" s="14"/>
      <c r="Y1181" s="14"/>
      <c r="Z1181" s="14"/>
      <c r="AA1181" s="14"/>
      <c r="AB1181" s="14"/>
      <c r="AC1181" s="14"/>
      <c r="AD1181" s="14"/>
      <c r="AE1181" s="14"/>
      <c r="AT1181" s="269" t="s">
        <v>178</v>
      </c>
      <c r="AU1181" s="269" t="s">
        <v>85</v>
      </c>
      <c r="AV1181" s="14" t="s">
        <v>173</v>
      </c>
      <c r="AW1181" s="14" t="s">
        <v>32</v>
      </c>
      <c r="AX1181" s="14" t="s">
        <v>76</v>
      </c>
      <c r="AY1181" s="269" t="s">
        <v>161</v>
      </c>
    </row>
    <row r="1182" s="13" customFormat="1">
      <c r="A1182" s="13"/>
      <c r="B1182" s="248"/>
      <c r="C1182" s="249"/>
      <c r="D1182" s="243" t="s">
        <v>178</v>
      </c>
      <c r="E1182" s="250" t="s">
        <v>1</v>
      </c>
      <c r="F1182" s="251" t="s">
        <v>379</v>
      </c>
      <c r="G1182" s="249"/>
      <c r="H1182" s="252">
        <v>56.027999999999999</v>
      </c>
      <c r="I1182" s="253"/>
      <c r="J1182" s="249"/>
      <c r="K1182" s="249"/>
      <c r="L1182" s="254"/>
      <c r="M1182" s="255"/>
      <c r="N1182" s="256"/>
      <c r="O1182" s="256"/>
      <c r="P1182" s="256"/>
      <c r="Q1182" s="256"/>
      <c r="R1182" s="256"/>
      <c r="S1182" s="256"/>
      <c r="T1182" s="257"/>
      <c r="U1182" s="13"/>
      <c r="V1182" s="13"/>
      <c r="W1182" s="13"/>
      <c r="X1182" s="13"/>
      <c r="Y1182" s="13"/>
      <c r="Z1182" s="13"/>
      <c r="AA1182" s="13"/>
      <c r="AB1182" s="13"/>
      <c r="AC1182" s="13"/>
      <c r="AD1182" s="13"/>
      <c r="AE1182" s="13"/>
      <c r="AT1182" s="258" t="s">
        <v>178</v>
      </c>
      <c r="AU1182" s="258" t="s">
        <v>85</v>
      </c>
      <c r="AV1182" s="13" t="s">
        <v>85</v>
      </c>
      <c r="AW1182" s="13" t="s">
        <v>32</v>
      </c>
      <c r="AX1182" s="13" t="s">
        <v>76</v>
      </c>
      <c r="AY1182" s="258" t="s">
        <v>161</v>
      </c>
    </row>
    <row r="1183" s="14" customFormat="1">
      <c r="A1183" s="14"/>
      <c r="B1183" s="259"/>
      <c r="C1183" s="260"/>
      <c r="D1183" s="243" t="s">
        <v>178</v>
      </c>
      <c r="E1183" s="261" t="s">
        <v>1</v>
      </c>
      <c r="F1183" s="262" t="s">
        <v>380</v>
      </c>
      <c r="G1183" s="260"/>
      <c r="H1183" s="263">
        <v>56.027999999999999</v>
      </c>
      <c r="I1183" s="264"/>
      <c r="J1183" s="260"/>
      <c r="K1183" s="260"/>
      <c r="L1183" s="265"/>
      <c r="M1183" s="266"/>
      <c r="N1183" s="267"/>
      <c r="O1183" s="267"/>
      <c r="P1183" s="267"/>
      <c r="Q1183" s="267"/>
      <c r="R1183" s="267"/>
      <c r="S1183" s="267"/>
      <c r="T1183" s="268"/>
      <c r="U1183" s="14"/>
      <c r="V1183" s="14"/>
      <c r="W1183" s="14"/>
      <c r="X1183" s="14"/>
      <c r="Y1183" s="14"/>
      <c r="Z1183" s="14"/>
      <c r="AA1183" s="14"/>
      <c r="AB1183" s="14"/>
      <c r="AC1183" s="14"/>
      <c r="AD1183" s="14"/>
      <c r="AE1183" s="14"/>
      <c r="AT1183" s="269" t="s">
        <v>178</v>
      </c>
      <c r="AU1183" s="269" t="s">
        <v>85</v>
      </c>
      <c r="AV1183" s="14" t="s">
        <v>173</v>
      </c>
      <c r="AW1183" s="14" t="s">
        <v>32</v>
      </c>
      <c r="AX1183" s="14" t="s">
        <v>76</v>
      </c>
      <c r="AY1183" s="269" t="s">
        <v>161</v>
      </c>
    </row>
    <row r="1184" s="13" customFormat="1">
      <c r="A1184" s="13"/>
      <c r="B1184" s="248"/>
      <c r="C1184" s="249"/>
      <c r="D1184" s="243" t="s">
        <v>178</v>
      </c>
      <c r="E1184" s="250" t="s">
        <v>1</v>
      </c>
      <c r="F1184" s="251" t="s">
        <v>381</v>
      </c>
      <c r="G1184" s="249"/>
      <c r="H1184" s="252">
        <v>14.58</v>
      </c>
      <c r="I1184" s="253"/>
      <c r="J1184" s="249"/>
      <c r="K1184" s="249"/>
      <c r="L1184" s="254"/>
      <c r="M1184" s="255"/>
      <c r="N1184" s="256"/>
      <c r="O1184" s="256"/>
      <c r="P1184" s="256"/>
      <c r="Q1184" s="256"/>
      <c r="R1184" s="256"/>
      <c r="S1184" s="256"/>
      <c r="T1184" s="257"/>
      <c r="U1184" s="13"/>
      <c r="V1184" s="13"/>
      <c r="W1184" s="13"/>
      <c r="X1184" s="13"/>
      <c r="Y1184" s="13"/>
      <c r="Z1184" s="13"/>
      <c r="AA1184" s="13"/>
      <c r="AB1184" s="13"/>
      <c r="AC1184" s="13"/>
      <c r="AD1184" s="13"/>
      <c r="AE1184" s="13"/>
      <c r="AT1184" s="258" t="s">
        <v>178</v>
      </c>
      <c r="AU1184" s="258" t="s">
        <v>85</v>
      </c>
      <c r="AV1184" s="13" t="s">
        <v>85</v>
      </c>
      <c r="AW1184" s="13" t="s">
        <v>32</v>
      </c>
      <c r="AX1184" s="13" t="s">
        <v>76</v>
      </c>
      <c r="AY1184" s="258" t="s">
        <v>161</v>
      </c>
    </row>
    <row r="1185" s="14" customFormat="1">
      <c r="A1185" s="14"/>
      <c r="B1185" s="259"/>
      <c r="C1185" s="260"/>
      <c r="D1185" s="243" t="s">
        <v>178</v>
      </c>
      <c r="E1185" s="261" t="s">
        <v>1</v>
      </c>
      <c r="F1185" s="262" t="s">
        <v>382</v>
      </c>
      <c r="G1185" s="260"/>
      <c r="H1185" s="263">
        <v>14.58</v>
      </c>
      <c r="I1185" s="264"/>
      <c r="J1185" s="260"/>
      <c r="K1185" s="260"/>
      <c r="L1185" s="265"/>
      <c r="M1185" s="266"/>
      <c r="N1185" s="267"/>
      <c r="O1185" s="267"/>
      <c r="P1185" s="267"/>
      <c r="Q1185" s="267"/>
      <c r="R1185" s="267"/>
      <c r="S1185" s="267"/>
      <c r="T1185" s="268"/>
      <c r="U1185" s="14"/>
      <c r="V1185" s="14"/>
      <c r="W1185" s="14"/>
      <c r="X1185" s="14"/>
      <c r="Y1185" s="14"/>
      <c r="Z1185" s="14"/>
      <c r="AA1185" s="14"/>
      <c r="AB1185" s="14"/>
      <c r="AC1185" s="14"/>
      <c r="AD1185" s="14"/>
      <c r="AE1185" s="14"/>
      <c r="AT1185" s="269" t="s">
        <v>178</v>
      </c>
      <c r="AU1185" s="269" t="s">
        <v>85</v>
      </c>
      <c r="AV1185" s="14" t="s">
        <v>173</v>
      </c>
      <c r="AW1185" s="14" t="s">
        <v>32</v>
      </c>
      <c r="AX1185" s="14" t="s">
        <v>76</v>
      </c>
      <c r="AY1185" s="269" t="s">
        <v>161</v>
      </c>
    </row>
    <row r="1186" s="15" customFormat="1">
      <c r="A1186" s="15"/>
      <c r="B1186" s="270"/>
      <c r="C1186" s="271"/>
      <c r="D1186" s="243" t="s">
        <v>178</v>
      </c>
      <c r="E1186" s="272" t="s">
        <v>1</v>
      </c>
      <c r="F1186" s="273" t="s">
        <v>183</v>
      </c>
      <c r="G1186" s="271"/>
      <c r="H1186" s="274">
        <v>262.42499999999995</v>
      </c>
      <c r="I1186" s="275"/>
      <c r="J1186" s="271"/>
      <c r="K1186" s="271"/>
      <c r="L1186" s="276"/>
      <c r="M1186" s="277"/>
      <c r="N1186" s="278"/>
      <c r="O1186" s="278"/>
      <c r="P1186" s="278"/>
      <c r="Q1186" s="278"/>
      <c r="R1186" s="278"/>
      <c r="S1186" s="278"/>
      <c r="T1186" s="279"/>
      <c r="U1186" s="15"/>
      <c r="V1186" s="15"/>
      <c r="W1186" s="15"/>
      <c r="X1186" s="15"/>
      <c r="Y1186" s="15"/>
      <c r="Z1186" s="15"/>
      <c r="AA1186" s="15"/>
      <c r="AB1186" s="15"/>
      <c r="AC1186" s="15"/>
      <c r="AD1186" s="15"/>
      <c r="AE1186" s="15"/>
      <c r="AT1186" s="280" t="s">
        <v>178</v>
      </c>
      <c r="AU1186" s="280" t="s">
        <v>85</v>
      </c>
      <c r="AV1186" s="15" t="s">
        <v>167</v>
      </c>
      <c r="AW1186" s="15" t="s">
        <v>32</v>
      </c>
      <c r="AX1186" s="15" t="s">
        <v>76</v>
      </c>
      <c r="AY1186" s="280" t="s">
        <v>161</v>
      </c>
    </row>
    <row r="1187" s="13" customFormat="1">
      <c r="A1187" s="13"/>
      <c r="B1187" s="248"/>
      <c r="C1187" s="249"/>
      <c r="D1187" s="243" t="s">
        <v>178</v>
      </c>
      <c r="E1187" s="250" t="s">
        <v>1</v>
      </c>
      <c r="F1187" s="251" t="s">
        <v>1700</v>
      </c>
      <c r="G1187" s="249"/>
      <c r="H1187" s="252">
        <v>131.21299999999999</v>
      </c>
      <c r="I1187" s="253"/>
      <c r="J1187" s="249"/>
      <c r="K1187" s="249"/>
      <c r="L1187" s="254"/>
      <c r="M1187" s="255"/>
      <c r="N1187" s="256"/>
      <c r="O1187" s="256"/>
      <c r="P1187" s="256"/>
      <c r="Q1187" s="256"/>
      <c r="R1187" s="256"/>
      <c r="S1187" s="256"/>
      <c r="T1187" s="257"/>
      <c r="U1187" s="13"/>
      <c r="V1187" s="13"/>
      <c r="W1187" s="13"/>
      <c r="X1187" s="13"/>
      <c r="Y1187" s="13"/>
      <c r="Z1187" s="13"/>
      <c r="AA1187" s="13"/>
      <c r="AB1187" s="13"/>
      <c r="AC1187" s="13"/>
      <c r="AD1187" s="13"/>
      <c r="AE1187" s="13"/>
      <c r="AT1187" s="258" t="s">
        <v>178</v>
      </c>
      <c r="AU1187" s="258" t="s">
        <v>85</v>
      </c>
      <c r="AV1187" s="13" t="s">
        <v>85</v>
      </c>
      <c r="AW1187" s="13" t="s">
        <v>32</v>
      </c>
      <c r="AX1187" s="13" t="s">
        <v>83</v>
      </c>
      <c r="AY1187" s="258" t="s">
        <v>161</v>
      </c>
    </row>
    <row r="1188" s="2" customFormat="1" ht="24.15" customHeight="1">
      <c r="A1188" s="39"/>
      <c r="B1188" s="40"/>
      <c r="C1188" s="229" t="s">
        <v>1701</v>
      </c>
      <c r="D1188" s="229" t="s">
        <v>163</v>
      </c>
      <c r="E1188" s="230" t="s">
        <v>1702</v>
      </c>
      <c r="F1188" s="231" t="s">
        <v>1703</v>
      </c>
      <c r="G1188" s="232" t="s">
        <v>260</v>
      </c>
      <c r="H1188" s="233">
        <v>300.42200000000003</v>
      </c>
      <c r="I1188" s="234"/>
      <c r="J1188" s="235">
        <f>ROUND(I1188*H1188,2)</f>
        <v>0</v>
      </c>
      <c r="K1188" s="236"/>
      <c r="L1188" s="45"/>
      <c r="M1188" s="237" t="s">
        <v>1</v>
      </c>
      <c r="N1188" s="238" t="s">
        <v>43</v>
      </c>
      <c r="O1188" s="93"/>
      <c r="P1188" s="239">
        <f>O1188*H1188</f>
        <v>0</v>
      </c>
      <c r="Q1188" s="239">
        <v>0.00020000000000000001</v>
      </c>
      <c r="R1188" s="239">
        <f>Q1188*H1188</f>
        <v>0.06008440000000001</v>
      </c>
      <c r="S1188" s="239">
        <v>0</v>
      </c>
      <c r="T1188" s="240">
        <f>S1188*H1188</f>
        <v>0</v>
      </c>
      <c r="U1188" s="39"/>
      <c r="V1188" s="39"/>
      <c r="W1188" s="39"/>
      <c r="X1188" s="39"/>
      <c r="Y1188" s="39"/>
      <c r="Z1188" s="39"/>
      <c r="AA1188" s="39"/>
      <c r="AB1188" s="39"/>
      <c r="AC1188" s="39"/>
      <c r="AD1188" s="39"/>
      <c r="AE1188" s="39"/>
      <c r="AR1188" s="241" t="s">
        <v>248</v>
      </c>
      <c r="AT1188" s="241" t="s">
        <v>163</v>
      </c>
      <c r="AU1188" s="241" t="s">
        <v>85</v>
      </c>
      <c r="AY1188" s="18" t="s">
        <v>161</v>
      </c>
      <c r="BE1188" s="242">
        <f>IF(N1188="základní",J1188,0)</f>
        <v>0</v>
      </c>
      <c r="BF1188" s="242">
        <f>IF(N1188="snížená",J1188,0)</f>
        <v>0</v>
      </c>
      <c r="BG1188" s="242">
        <f>IF(N1188="zákl. přenesená",J1188,0)</f>
        <v>0</v>
      </c>
      <c r="BH1188" s="242">
        <f>IF(N1188="sníž. přenesená",J1188,0)</f>
        <v>0</v>
      </c>
      <c r="BI1188" s="242">
        <f>IF(N1188="nulová",J1188,0)</f>
        <v>0</v>
      </c>
      <c r="BJ1188" s="18" t="s">
        <v>167</v>
      </c>
      <c r="BK1188" s="242">
        <f>ROUND(I1188*H1188,2)</f>
        <v>0</v>
      </c>
      <c r="BL1188" s="18" t="s">
        <v>248</v>
      </c>
      <c r="BM1188" s="241" t="s">
        <v>1704</v>
      </c>
    </row>
    <row r="1189" s="2" customFormat="1">
      <c r="A1189" s="39"/>
      <c r="B1189" s="40"/>
      <c r="C1189" s="41"/>
      <c r="D1189" s="243" t="s">
        <v>169</v>
      </c>
      <c r="E1189" s="41"/>
      <c r="F1189" s="244" t="s">
        <v>1703</v>
      </c>
      <c r="G1189" s="41"/>
      <c r="H1189" s="41"/>
      <c r="I1189" s="245"/>
      <c r="J1189" s="41"/>
      <c r="K1189" s="41"/>
      <c r="L1189" s="45"/>
      <c r="M1189" s="246"/>
      <c r="N1189" s="247"/>
      <c r="O1189" s="93"/>
      <c r="P1189" s="93"/>
      <c r="Q1189" s="93"/>
      <c r="R1189" s="93"/>
      <c r="S1189" s="93"/>
      <c r="T1189" s="94"/>
      <c r="U1189" s="39"/>
      <c r="V1189" s="39"/>
      <c r="W1189" s="39"/>
      <c r="X1189" s="39"/>
      <c r="Y1189" s="39"/>
      <c r="Z1189" s="39"/>
      <c r="AA1189" s="39"/>
      <c r="AB1189" s="39"/>
      <c r="AC1189" s="39"/>
      <c r="AD1189" s="39"/>
      <c r="AE1189" s="39"/>
      <c r="AT1189" s="18" t="s">
        <v>169</v>
      </c>
      <c r="AU1189" s="18" t="s">
        <v>85</v>
      </c>
    </row>
    <row r="1190" s="13" customFormat="1">
      <c r="A1190" s="13"/>
      <c r="B1190" s="248"/>
      <c r="C1190" s="249"/>
      <c r="D1190" s="243" t="s">
        <v>178</v>
      </c>
      <c r="E1190" s="250" t="s">
        <v>1</v>
      </c>
      <c r="F1190" s="251" t="s">
        <v>1705</v>
      </c>
      <c r="G1190" s="249"/>
      <c r="H1190" s="252">
        <v>300.42200000000003</v>
      </c>
      <c r="I1190" s="253"/>
      <c r="J1190" s="249"/>
      <c r="K1190" s="249"/>
      <c r="L1190" s="254"/>
      <c r="M1190" s="255"/>
      <c r="N1190" s="256"/>
      <c r="O1190" s="256"/>
      <c r="P1190" s="256"/>
      <c r="Q1190" s="256"/>
      <c r="R1190" s="256"/>
      <c r="S1190" s="256"/>
      <c r="T1190" s="257"/>
      <c r="U1190" s="13"/>
      <c r="V1190" s="13"/>
      <c r="W1190" s="13"/>
      <c r="X1190" s="13"/>
      <c r="Y1190" s="13"/>
      <c r="Z1190" s="13"/>
      <c r="AA1190" s="13"/>
      <c r="AB1190" s="13"/>
      <c r="AC1190" s="13"/>
      <c r="AD1190" s="13"/>
      <c r="AE1190" s="13"/>
      <c r="AT1190" s="258" t="s">
        <v>178</v>
      </c>
      <c r="AU1190" s="258" t="s">
        <v>85</v>
      </c>
      <c r="AV1190" s="13" t="s">
        <v>85</v>
      </c>
      <c r="AW1190" s="13" t="s">
        <v>32</v>
      </c>
      <c r="AX1190" s="13" t="s">
        <v>83</v>
      </c>
      <c r="AY1190" s="258" t="s">
        <v>161</v>
      </c>
    </row>
    <row r="1191" s="2" customFormat="1" ht="33" customHeight="1">
      <c r="A1191" s="39"/>
      <c r="B1191" s="40"/>
      <c r="C1191" s="229" t="s">
        <v>1706</v>
      </c>
      <c r="D1191" s="229" t="s">
        <v>163</v>
      </c>
      <c r="E1191" s="230" t="s">
        <v>1707</v>
      </c>
      <c r="F1191" s="231" t="s">
        <v>1708</v>
      </c>
      <c r="G1191" s="232" t="s">
        <v>260</v>
      </c>
      <c r="H1191" s="233">
        <v>300.42200000000003</v>
      </c>
      <c r="I1191" s="234"/>
      <c r="J1191" s="235">
        <f>ROUND(I1191*H1191,2)</f>
        <v>0</v>
      </c>
      <c r="K1191" s="236"/>
      <c r="L1191" s="45"/>
      <c r="M1191" s="237" t="s">
        <v>1</v>
      </c>
      <c r="N1191" s="238" t="s">
        <v>43</v>
      </c>
      <c r="O1191" s="93"/>
      <c r="P1191" s="239">
        <f>O1191*H1191</f>
        <v>0</v>
      </c>
      <c r="Q1191" s="239">
        <v>0.00025999999999999998</v>
      </c>
      <c r="R1191" s="239">
        <f>Q1191*H1191</f>
        <v>0.078109719999999994</v>
      </c>
      <c r="S1191" s="239">
        <v>0</v>
      </c>
      <c r="T1191" s="240">
        <f>S1191*H1191</f>
        <v>0</v>
      </c>
      <c r="U1191" s="39"/>
      <c r="V1191" s="39"/>
      <c r="W1191" s="39"/>
      <c r="X1191" s="39"/>
      <c r="Y1191" s="39"/>
      <c r="Z1191" s="39"/>
      <c r="AA1191" s="39"/>
      <c r="AB1191" s="39"/>
      <c r="AC1191" s="39"/>
      <c r="AD1191" s="39"/>
      <c r="AE1191" s="39"/>
      <c r="AR1191" s="241" t="s">
        <v>248</v>
      </c>
      <c r="AT1191" s="241" t="s">
        <v>163</v>
      </c>
      <c r="AU1191" s="241" t="s">
        <v>85</v>
      </c>
      <c r="AY1191" s="18" t="s">
        <v>161</v>
      </c>
      <c r="BE1191" s="242">
        <f>IF(N1191="základní",J1191,0)</f>
        <v>0</v>
      </c>
      <c r="BF1191" s="242">
        <f>IF(N1191="snížená",J1191,0)</f>
        <v>0</v>
      </c>
      <c r="BG1191" s="242">
        <f>IF(N1191="zákl. přenesená",J1191,0)</f>
        <v>0</v>
      </c>
      <c r="BH1191" s="242">
        <f>IF(N1191="sníž. přenesená",J1191,0)</f>
        <v>0</v>
      </c>
      <c r="BI1191" s="242">
        <f>IF(N1191="nulová",J1191,0)</f>
        <v>0</v>
      </c>
      <c r="BJ1191" s="18" t="s">
        <v>167</v>
      </c>
      <c r="BK1191" s="242">
        <f>ROUND(I1191*H1191,2)</f>
        <v>0</v>
      </c>
      <c r="BL1191" s="18" t="s">
        <v>248</v>
      </c>
      <c r="BM1191" s="241" t="s">
        <v>1709</v>
      </c>
    </row>
    <row r="1192" s="2" customFormat="1">
      <c r="A1192" s="39"/>
      <c r="B1192" s="40"/>
      <c r="C1192" s="41"/>
      <c r="D1192" s="243" t="s">
        <v>169</v>
      </c>
      <c r="E1192" s="41"/>
      <c r="F1192" s="244" t="s">
        <v>1708</v>
      </c>
      <c r="G1192" s="41"/>
      <c r="H1192" s="41"/>
      <c r="I1192" s="245"/>
      <c r="J1192" s="41"/>
      <c r="K1192" s="41"/>
      <c r="L1192" s="45"/>
      <c r="M1192" s="246"/>
      <c r="N1192" s="247"/>
      <c r="O1192" s="93"/>
      <c r="P1192" s="93"/>
      <c r="Q1192" s="93"/>
      <c r="R1192" s="93"/>
      <c r="S1192" s="93"/>
      <c r="T1192" s="94"/>
      <c r="U1192" s="39"/>
      <c r="V1192" s="39"/>
      <c r="W1192" s="39"/>
      <c r="X1192" s="39"/>
      <c r="Y1192" s="39"/>
      <c r="Z1192" s="39"/>
      <c r="AA1192" s="39"/>
      <c r="AB1192" s="39"/>
      <c r="AC1192" s="39"/>
      <c r="AD1192" s="39"/>
      <c r="AE1192" s="39"/>
      <c r="AT1192" s="18" t="s">
        <v>169</v>
      </c>
      <c r="AU1192" s="18" t="s">
        <v>85</v>
      </c>
    </row>
    <row r="1193" s="12" customFormat="1" ht="22.8" customHeight="1">
      <c r="A1193" s="12"/>
      <c r="B1193" s="213"/>
      <c r="C1193" s="214"/>
      <c r="D1193" s="215" t="s">
        <v>75</v>
      </c>
      <c r="E1193" s="227" t="s">
        <v>1710</v>
      </c>
      <c r="F1193" s="227" t="s">
        <v>1711</v>
      </c>
      <c r="G1193" s="214"/>
      <c r="H1193" s="214"/>
      <c r="I1193" s="217"/>
      <c r="J1193" s="228">
        <f>BK1193</f>
        <v>0</v>
      </c>
      <c r="K1193" s="214"/>
      <c r="L1193" s="219"/>
      <c r="M1193" s="220"/>
      <c r="N1193" s="221"/>
      <c r="O1193" s="221"/>
      <c r="P1193" s="222">
        <f>SUM(P1194:P1195)</f>
        <v>0</v>
      </c>
      <c r="Q1193" s="221"/>
      <c r="R1193" s="222">
        <f>SUM(R1194:R1195)</f>
        <v>0</v>
      </c>
      <c r="S1193" s="221"/>
      <c r="T1193" s="223">
        <f>SUM(T1194:T1195)</f>
        <v>0.23999999999999999</v>
      </c>
      <c r="U1193" s="12"/>
      <c r="V1193" s="12"/>
      <c r="W1193" s="12"/>
      <c r="X1193" s="12"/>
      <c r="Y1193" s="12"/>
      <c r="Z1193" s="12"/>
      <c r="AA1193" s="12"/>
      <c r="AB1193" s="12"/>
      <c r="AC1193" s="12"/>
      <c r="AD1193" s="12"/>
      <c r="AE1193" s="12"/>
      <c r="AR1193" s="224" t="s">
        <v>85</v>
      </c>
      <c r="AT1193" s="225" t="s">
        <v>75</v>
      </c>
      <c r="AU1193" s="225" t="s">
        <v>83</v>
      </c>
      <c r="AY1193" s="224" t="s">
        <v>161</v>
      </c>
      <c r="BK1193" s="226">
        <f>SUM(BK1194:BK1195)</f>
        <v>0</v>
      </c>
    </row>
    <row r="1194" s="2" customFormat="1" ht="24.15" customHeight="1">
      <c r="A1194" s="39"/>
      <c r="B1194" s="40"/>
      <c r="C1194" s="229" t="s">
        <v>1712</v>
      </c>
      <c r="D1194" s="229" t="s">
        <v>163</v>
      </c>
      <c r="E1194" s="230" t="s">
        <v>1713</v>
      </c>
      <c r="F1194" s="231" t="s">
        <v>1714</v>
      </c>
      <c r="G1194" s="232" t="s">
        <v>266</v>
      </c>
      <c r="H1194" s="233">
        <v>3</v>
      </c>
      <c r="I1194" s="234"/>
      <c r="J1194" s="235">
        <f>ROUND(I1194*H1194,2)</f>
        <v>0</v>
      </c>
      <c r="K1194" s="236"/>
      <c r="L1194" s="45"/>
      <c r="M1194" s="237" t="s">
        <v>1</v>
      </c>
      <c r="N1194" s="238" t="s">
        <v>43</v>
      </c>
      <c r="O1194" s="93"/>
      <c r="P1194" s="239">
        <f>O1194*H1194</f>
        <v>0</v>
      </c>
      <c r="Q1194" s="239">
        <v>0</v>
      </c>
      <c r="R1194" s="239">
        <f>Q1194*H1194</f>
        <v>0</v>
      </c>
      <c r="S1194" s="239">
        <v>0.080000000000000002</v>
      </c>
      <c r="T1194" s="240">
        <f>S1194*H1194</f>
        <v>0.23999999999999999</v>
      </c>
      <c r="U1194" s="39"/>
      <c r="V1194" s="39"/>
      <c r="W1194" s="39"/>
      <c r="X1194" s="39"/>
      <c r="Y1194" s="39"/>
      <c r="Z1194" s="39"/>
      <c r="AA1194" s="39"/>
      <c r="AB1194" s="39"/>
      <c r="AC1194" s="39"/>
      <c r="AD1194" s="39"/>
      <c r="AE1194" s="39"/>
      <c r="AR1194" s="241" t="s">
        <v>248</v>
      </c>
      <c r="AT1194" s="241" t="s">
        <v>163</v>
      </c>
      <c r="AU1194" s="241" t="s">
        <v>85</v>
      </c>
      <c r="AY1194" s="18" t="s">
        <v>161</v>
      </c>
      <c r="BE1194" s="242">
        <f>IF(N1194="základní",J1194,0)</f>
        <v>0</v>
      </c>
      <c r="BF1194" s="242">
        <f>IF(N1194="snížená",J1194,0)</f>
        <v>0</v>
      </c>
      <c r="BG1194" s="242">
        <f>IF(N1194="zákl. přenesená",J1194,0)</f>
        <v>0</v>
      </c>
      <c r="BH1194" s="242">
        <f>IF(N1194="sníž. přenesená",J1194,0)</f>
        <v>0</v>
      </c>
      <c r="BI1194" s="242">
        <f>IF(N1194="nulová",J1194,0)</f>
        <v>0</v>
      </c>
      <c r="BJ1194" s="18" t="s">
        <v>167</v>
      </c>
      <c r="BK1194" s="242">
        <f>ROUND(I1194*H1194,2)</f>
        <v>0</v>
      </c>
      <c r="BL1194" s="18" t="s">
        <v>248</v>
      </c>
      <c r="BM1194" s="241" t="s">
        <v>1715</v>
      </c>
    </row>
    <row r="1195" s="2" customFormat="1">
      <c r="A1195" s="39"/>
      <c r="B1195" s="40"/>
      <c r="C1195" s="41"/>
      <c r="D1195" s="243" t="s">
        <v>169</v>
      </c>
      <c r="E1195" s="41"/>
      <c r="F1195" s="244" t="s">
        <v>1714</v>
      </c>
      <c r="G1195" s="41"/>
      <c r="H1195" s="41"/>
      <c r="I1195" s="245"/>
      <c r="J1195" s="41"/>
      <c r="K1195" s="41"/>
      <c r="L1195" s="45"/>
      <c r="M1195" s="246"/>
      <c r="N1195" s="247"/>
      <c r="O1195" s="93"/>
      <c r="P1195" s="93"/>
      <c r="Q1195" s="93"/>
      <c r="R1195" s="93"/>
      <c r="S1195" s="93"/>
      <c r="T1195" s="94"/>
      <c r="U1195" s="39"/>
      <c r="V1195" s="39"/>
      <c r="W1195" s="39"/>
      <c r="X1195" s="39"/>
      <c r="Y1195" s="39"/>
      <c r="Z1195" s="39"/>
      <c r="AA1195" s="39"/>
      <c r="AB1195" s="39"/>
      <c r="AC1195" s="39"/>
      <c r="AD1195" s="39"/>
      <c r="AE1195" s="39"/>
      <c r="AT1195" s="18" t="s">
        <v>169</v>
      </c>
      <c r="AU1195" s="18" t="s">
        <v>85</v>
      </c>
    </row>
    <row r="1196" s="12" customFormat="1" ht="25.92" customHeight="1">
      <c r="A1196" s="12"/>
      <c r="B1196" s="213"/>
      <c r="C1196" s="214"/>
      <c r="D1196" s="215" t="s">
        <v>75</v>
      </c>
      <c r="E1196" s="216" t="s">
        <v>1716</v>
      </c>
      <c r="F1196" s="216" t="s">
        <v>1717</v>
      </c>
      <c r="G1196" s="214"/>
      <c r="H1196" s="214"/>
      <c r="I1196" s="217"/>
      <c r="J1196" s="218">
        <f>BK1196</f>
        <v>0</v>
      </c>
      <c r="K1196" s="214"/>
      <c r="L1196" s="219"/>
      <c r="M1196" s="220"/>
      <c r="N1196" s="221"/>
      <c r="O1196" s="221"/>
      <c r="P1196" s="222">
        <f>SUM(P1197:P1200)</f>
        <v>0</v>
      </c>
      <c r="Q1196" s="221"/>
      <c r="R1196" s="222">
        <f>SUM(R1197:R1200)</f>
        <v>0</v>
      </c>
      <c r="S1196" s="221"/>
      <c r="T1196" s="223">
        <f>SUM(T1197:T1200)</f>
        <v>0</v>
      </c>
      <c r="U1196" s="12"/>
      <c r="V1196" s="12"/>
      <c r="W1196" s="12"/>
      <c r="X1196" s="12"/>
      <c r="Y1196" s="12"/>
      <c r="Z1196" s="12"/>
      <c r="AA1196" s="12"/>
      <c r="AB1196" s="12"/>
      <c r="AC1196" s="12"/>
      <c r="AD1196" s="12"/>
      <c r="AE1196" s="12"/>
      <c r="AR1196" s="224" t="s">
        <v>167</v>
      </c>
      <c r="AT1196" s="225" t="s">
        <v>75</v>
      </c>
      <c r="AU1196" s="225" t="s">
        <v>76</v>
      </c>
      <c r="AY1196" s="224" t="s">
        <v>161</v>
      </c>
      <c r="BK1196" s="226">
        <f>SUM(BK1197:BK1200)</f>
        <v>0</v>
      </c>
    </row>
    <row r="1197" s="2" customFormat="1" ht="16.5" customHeight="1">
      <c r="A1197" s="39"/>
      <c r="B1197" s="40"/>
      <c r="C1197" s="229" t="s">
        <v>1718</v>
      </c>
      <c r="D1197" s="229" t="s">
        <v>163</v>
      </c>
      <c r="E1197" s="230" t="s">
        <v>1719</v>
      </c>
      <c r="F1197" s="231" t="s">
        <v>1720</v>
      </c>
      <c r="G1197" s="232" t="s">
        <v>1721</v>
      </c>
      <c r="H1197" s="233">
        <v>16</v>
      </c>
      <c r="I1197" s="234"/>
      <c r="J1197" s="235">
        <f>ROUND(I1197*H1197,2)</f>
        <v>0</v>
      </c>
      <c r="K1197" s="236"/>
      <c r="L1197" s="45"/>
      <c r="M1197" s="237" t="s">
        <v>1</v>
      </c>
      <c r="N1197" s="238" t="s">
        <v>43</v>
      </c>
      <c r="O1197" s="93"/>
      <c r="P1197" s="239">
        <f>O1197*H1197</f>
        <v>0</v>
      </c>
      <c r="Q1197" s="239">
        <v>0</v>
      </c>
      <c r="R1197" s="239">
        <f>Q1197*H1197</f>
        <v>0</v>
      </c>
      <c r="S1197" s="239">
        <v>0</v>
      </c>
      <c r="T1197" s="240">
        <f>S1197*H1197</f>
        <v>0</v>
      </c>
      <c r="U1197" s="39"/>
      <c r="V1197" s="39"/>
      <c r="W1197" s="39"/>
      <c r="X1197" s="39"/>
      <c r="Y1197" s="39"/>
      <c r="Z1197" s="39"/>
      <c r="AA1197" s="39"/>
      <c r="AB1197" s="39"/>
      <c r="AC1197" s="39"/>
      <c r="AD1197" s="39"/>
      <c r="AE1197" s="39"/>
      <c r="AR1197" s="241" t="s">
        <v>1722</v>
      </c>
      <c r="AT1197" s="241" t="s">
        <v>163</v>
      </c>
      <c r="AU1197" s="241" t="s">
        <v>83</v>
      </c>
      <c r="AY1197" s="18" t="s">
        <v>161</v>
      </c>
      <c r="BE1197" s="242">
        <f>IF(N1197="základní",J1197,0)</f>
        <v>0</v>
      </c>
      <c r="BF1197" s="242">
        <f>IF(N1197="snížená",J1197,0)</f>
        <v>0</v>
      </c>
      <c r="BG1197" s="242">
        <f>IF(N1197="zákl. přenesená",J1197,0)</f>
        <v>0</v>
      </c>
      <c r="BH1197" s="242">
        <f>IF(N1197="sníž. přenesená",J1197,0)</f>
        <v>0</v>
      </c>
      <c r="BI1197" s="242">
        <f>IF(N1197="nulová",J1197,0)</f>
        <v>0</v>
      </c>
      <c r="BJ1197" s="18" t="s">
        <v>167</v>
      </c>
      <c r="BK1197" s="242">
        <f>ROUND(I1197*H1197,2)</f>
        <v>0</v>
      </c>
      <c r="BL1197" s="18" t="s">
        <v>1722</v>
      </c>
      <c r="BM1197" s="241" t="s">
        <v>1723</v>
      </c>
    </row>
    <row r="1198" s="2" customFormat="1">
      <c r="A1198" s="39"/>
      <c r="B1198" s="40"/>
      <c r="C1198" s="41"/>
      <c r="D1198" s="243" t="s">
        <v>169</v>
      </c>
      <c r="E1198" s="41"/>
      <c r="F1198" s="244" t="s">
        <v>1724</v>
      </c>
      <c r="G1198" s="41"/>
      <c r="H1198" s="41"/>
      <c r="I1198" s="245"/>
      <c r="J1198" s="41"/>
      <c r="K1198" s="41"/>
      <c r="L1198" s="45"/>
      <c r="M1198" s="246"/>
      <c r="N1198" s="247"/>
      <c r="O1198" s="93"/>
      <c r="P1198" s="93"/>
      <c r="Q1198" s="93"/>
      <c r="R1198" s="93"/>
      <c r="S1198" s="93"/>
      <c r="T1198" s="94"/>
      <c r="U1198" s="39"/>
      <c r="V1198" s="39"/>
      <c r="W1198" s="39"/>
      <c r="X1198" s="39"/>
      <c r="Y1198" s="39"/>
      <c r="Z1198" s="39"/>
      <c r="AA1198" s="39"/>
      <c r="AB1198" s="39"/>
      <c r="AC1198" s="39"/>
      <c r="AD1198" s="39"/>
      <c r="AE1198" s="39"/>
      <c r="AT1198" s="18" t="s">
        <v>169</v>
      </c>
      <c r="AU1198" s="18" t="s">
        <v>83</v>
      </c>
    </row>
    <row r="1199" s="2" customFormat="1" ht="16.5" customHeight="1">
      <c r="A1199" s="39"/>
      <c r="B1199" s="40"/>
      <c r="C1199" s="229" t="s">
        <v>1725</v>
      </c>
      <c r="D1199" s="229" t="s">
        <v>163</v>
      </c>
      <c r="E1199" s="230" t="s">
        <v>1726</v>
      </c>
      <c r="F1199" s="231" t="s">
        <v>1727</v>
      </c>
      <c r="G1199" s="232" t="s">
        <v>1721</v>
      </c>
      <c r="H1199" s="233">
        <v>6</v>
      </c>
      <c r="I1199" s="234"/>
      <c r="J1199" s="235">
        <f>ROUND(I1199*H1199,2)</f>
        <v>0</v>
      </c>
      <c r="K1199" s="236"/>
      <c r="L1199" s="45"/>
      <c r="M1199" s="237" t="s">
        <v>1</v>
      </c>
      <c r="N1199" s="238" t="s">
        <v>43</v>
      </c>
      <c r="O1199" s="93"/>
      <c r="P1199" s="239">
        <f>O1199*H1199</f>
        <v>0</v>
      </c>
      <c r="Q1199" s="239">
        <v>0</v>
      </c>
      <c r="R1199" s="239">
        <f>Q1199*H1199</f>
        <v>0</v>
      </c>
      <c r="S1199" s="239">
        <v>0</v>
      </c>
      <c r="T1199" s="240">
        <f>S1199*H1199</f>
        <v>0</v>
      </c>
      <c r="U1199" s="39"/>
      <c r="V1199" s="39"/>
      <c r="W1199" s="39"/>
      <c r="X1199" s="39"/>
      <c r="Y1199" s="39"/>
      <c r="Z1199" s="39"/>
      <c r="AA1199" s="39"/>
      <c r="AB1199" s="39"/>
      <c r="AC1199" s="39"/>
      <c r="AD1199" s="39"/>
      <c r="AE1199" s="39"/>
      <c r="AR1199" s="241" t="s">
        <v>1722</v>
      </c>
      <c r="AT1199" s="241" t="s">
        <v>163</v>
      </c>
      <c r="AU1199" s="241" t="s">
        <v>83</v>
      </c>
      <c r="AY1199" s="18" t="s">
        <v>161</v>
      </c>
      <c r="BE1199" s="242">
        <f>IF(N1199="základní",J1199,0)</f>
        <v>0</v>
      </c>
      <c r="BF1199" s="242">
        <f>IF(N1199="snížená",J1199,0)</f>
        <v>0</v>
      </c>
      <c r="BG1199" s="242">
        <f>IF(N1199="zákl. přenesená",J1199,0)</f>
        <v>0</v>
      </c>
      <c r="BH1199" s="242">
        <f>IF(N1199="sníž. přenesená",J1199,0)</f>
        <v>0</v>
      </c>
      <c r="BI1199" s="242">
        <f>IF(N1199="nulová",J1199,0)</f>
        <v>0</v>
      </c>
      <c r="BJ1199" s="18" t="s">
        <v>167</v>
      </c>
      <c r="BK1199" s="242">
        <f>ROUND(I1199*H1199,2)</f>
        <v>0</v>
      </c>
      <c r="BL1199" s="18" t="s">
        <v>1722</v>
      </c>
      <c r="BM1199" s="241" t="s">
        <v>1728</v>
      </c>
    </row>
    <row r="1200" s="2" customFormat="1">
      <c r="A1200" s="39"/>
      <c r="B1200" s="40"/>
      <c r="C1200" s="41"/>
      <c r="D1200" s="243" t="s">
        <v>169</v>
      </c>
      <c r="E1200" s="41"/>
      <c r="F1200" s="244" t="s">
        <v>1727</v>
      </c>
      <c r="G1200" s="41"/>
      <c r="H1200" s="41"/>
      <c r="I1200" s="245"/>
      <c r="J1200" s="41"/>
      <c r="K1200" s="41"/>
      <c r="L1200" s="45"/>
      <c r="M1200" s="303"/>
      <c r="N1200" s="304"/>
      <c r="O1200" s="305"/>
      <c r="P1200" s="305"/>
      <c r="Q1200" s="305"/>
      <c r="R1200" s="305"/>
      <c r="S1200" s="305"/>
      <c r="T1200" s="306"/>
      <c r="U1200" s="39"/>
      <c r="V1200" s="39"/>
      <c r="W1200" s="39"/>
      <c r="X1200" s="39"/>
      <c r="Y1200" s="39"/>
      <c r="Z1200" s="39"/>
      <c r="AA1200" s="39"/>
      <c r="AB1200" s="39"/>
      <c r="AC1200" s="39"/>
      <c r="AD1200" s="39"/>
      <c r="AE1200" s="39"/>
      <c r="AT1200" s="18" t="s">
        <v>169</v>
      </c>
      <c r="AU1200" s="18" t="s">
        <v>83</v>
      </c>
    </row>
    <row r="1201" s="2" customFormat="1" ht="6.96" customHeight="1">
      <c r="A1201" s="39"/>
      <c r="B1201" s="68"/>
      <c r="C1201" s="69"/>
      <c r="D1201" s="69"/>
      <c r="E1201" s="69"/>
      <c r="F1201" s="69"/>
      <c r="G1201" s="69"/>
      <c r="H1201" s="69"/>
      <c r="I1201" s="69"/>
      <c r="J1201" s="69"/>
      <c r="K1201" s="69"/>
      <c r="L1201" s="45"/>
      <c r="M1201" s="39"/>
      <c r="O1201" s="39"/>
      <c r="P1201" s="39"/>
      <c r="Q1201" s="39"/>
      <c r="R1201" s="39"/>
      <c r="S1201" s="39"/>
      <c r="T1201" s="39"/>
      <c r="U1201" s="39"/>
      <c r="V1201" s="39"/>
      <c r="W1201" s="39"/>
      <c r="X1201" s="39"/>
      <c r="Y1201" s="39"/>
      <c r="Z1201" s="39"/>
      <c r="AA1201" s="39"/>
      <c r="AB1201" s="39"/>
      <c r="AC1201" s="39"/>
      <c r="AD1201" s="39"/>
      <c r="AE1201" s="39"/>
    </row>
  </sheetData>
  <sheetProtection sheet="1" autoFilter="0" formatColumns="0" formatRows="0" objects="1" scenarios="1" spinCount="100000" saltValue="JvxLKnje8acQoFmBqbuERZ53ENujvEeVwRerenn8UAWRhLTwBno4p95jqiEcD0deTRumNDU/tXl+cWmZS+4whA==" hashValue="oHg1pHpdGmkDToSOflCklZPIh79KK1a+hIpHH/GnObUp6FFxW8AyBNMBOabJx6kIqCHFOYmapjuqI/WnbH6qsQ==" algorithmName="SHA-512" password="CC35"/>
  <autoFilter ref="C148:K120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37:H137"/>
    <mergeCell ref="E139:H139"/>
    <mergeCell ref="E141:H14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93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1"/>
      <c r="AT3" s="18" t="s">
        <v>85</v>
      </c>
    </row>
    <row r="4" s="1" customFormat="1" ht="24.96" customHeight="1">
      <c r="B4" s="21"/>
      <c r="D4" s="150" t="s">
        <v>106</v>
      </c>
      <c r="L4" s="21"/>
      <c r="M4" s="151" t="s">
        <v>10</v>
      </c>
      <c r="AT4" s="18" t="s">
        <v>32</v>
      </c>
    </row>
    <row r="5" s="1" customFormat="1" ht="6.96" customHeight="1">
      <c r="B5" s="21"/>
      <c r="L5" s="21"/>
    </row>
    <row r="6" s="1" customFormat="1" ht="12" customHeight="1">
      <c r="B6" s="21"/>
      <c r="D6" s="152" t="s">
        <v>16</v>
      </c>
      <c r="L6" s="21"/>
    </row>
    <row r="7" s="1" customFormat="1" ht="16.5" customHeight="1">
      <c r="B7" s="21"/>
      <c r="E7" s="153" t="str">
        <f>'Rekapitulace stavby'!K6</f>
        <v>Mačkov ON - oprava budovy zastávky</v>
      </c>
      <c r="F7" s="152"/>
      <c r="G7" s="152"/>
      <c r="H7" s="152"/>
      <c r="L7" s="21"/>
    </row>
    <row r="8" s="1" customFormat="1" ht="12" customHeight="1">
      <c r="B8" s="21"/>
      <c r="D8" s="152" t="s">
        <v>107</v>
      </c>
      <c r="L8" s="21"/>
    </row>
    <row r="9" s="2" customFormat="1" ht="16.5" customHeight="1">
      <c r="A9" s="39"/>
      <c r="B9" s="45"/>
      <c r="C9" s="39"/>
      <c r="D9" s="39"/>
      <c r="E9" s="153" t="s">
        <v>108</v>
      </c>
      <c r="F9" s="39"/>
      <c r="G9" s="39"/>
      <c r="H9" s="39"/>
      <c r="I9" s="39"/>
      <c r="J9" s="39"/>
      <c r="K9" s="39"/>
      <c r="L9" s="6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2" t="s">
        <v>109</v>
      </c>
      <c r="E10" s="39"/>
      <c r="F10" s="39"/>
      <c r="G10" s="39"/>
      <c r="H10" s="39"/>
      <c r="I10" s="39"/>
      <c r="J10" s="39"/>
      <c r="K10" s="39"/>
      <c r="L10" s="6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4" t="s">
        <v>1729</v>
      </c>
      <c r="F11" s="39"/>
      <c r="G11" s="39"/>
      <c r="H11" s="39"/>
      <c r="I11" s="39"/>
      <c r="J11" s="39"/>
      <c r="K11" s="39"/>
      <c r="L11" s="6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2" t="s">
        <v>18</v>
      </c>
      <c r="E13" s="39"/>
      <c r="F13" s="143" t="s">
        <v>1</v>
      </c>
      <c r="G13" s="39"/>
      <c r="H13" s="39"/>
      <c r="I13" s="152" t="s">
        <v>19</v>
      </c>
      <c r="J13" s="143" t="s">
        <v>1</v>
      </c>
      <c r="K13" s="39"/>
      <c r="L13" s="6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2" t="s">
        <v>20</v>
      </c>
      <c r="E14" s="39"/>
      <c r="F14" s="143" t="s">
        <v>21</v>
      </c>
      <c r="G14" s="39"/>
      <c r="H14" s="39"/>
      <c r="I14" s="152" t="s">
        <v>22</v>
      </c>
      <c r="J14" s="155" t="str">
        <f>'Rekapitulace stavby'!AN8</f>
        <v>8. 3. 2023</v>
      </c>
      <c r="K14" s="39"/>
      <c r="L14" s="6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2" t="s">
        <v>24</v>
      </c>
      <c r="E16" s="39"/>
      <c r="F16" s="39"/>
      <c r="G16" s="39"/>
      <c r="H16" s="39"/>
      <c r="I16" s="152" t="s">
        <v>25</v>
      </c>
      <c r="J16" s="143" t="s">
        <v>1</v>
      </c>
      <c r="K16" s="39"/>
      <c r="L16" s="6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3" t="s">
        <v>26</v>
      </c>
      <c r="F17" s="39"/>
      <c r="G17" s="39"/>
      <c r="H17" s="39"/>
      <c r="I17" s="152" t="s">
        <v>27</v>
      </c>
      <c r="J17" s="143" t="s">
        <v>1</v>
      </c>
      <c r="K17" s="39"/>
      <c r="L17" s="6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2" t="s">
        <v>28</v>
      </c>
      <c r="E19" s="39"/>
      <c r="F19" s="39"/>
      <c r="G19" s="39"/>
      <c r="H19" s="39"/>
      <c r="I19" s="152" t="s">
        <v>25</v>
      </c>
      <c r="J19" s="34" t="str">
        <f>'Rekapitulace stavby'!AN13</f>
        <v>Vyplň údaj</v>
      </c>
      <c r="K19" s="39"/>
      <c r="L19" s="6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3"/>
      <c r="G20" s="143"/>
      <c r="H20" s="143"/>
      <c r="I20" s="152" t="s">
        <v>27</v>
      </c>
      <c r="J20" s="34" t="str">
        <f>'Rekapitulace stavby'!AN14</f>
        <v>Vyplň údaj</v>
      </c>
      <c r="K20" s="39"/>
      <c r="L20" s="6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2" t="s">
        <v>30</v>
      </c>
      <c r="E22" s="39"/>
      <c r="F22" s="39"/>
      <c r="G22" s="39"/>
      <c r="H22" s="39"/>
      <c r="I22" s="152" t="s">
        <v>25</v>
      </c>
      <c r="J22" s="143" t="s">
        <v>1</v>
      </c>
      <c r="K22" s="39"/>
      <c r="L22" s="6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3" t="s">
        <v>31</v>
      </c>
      <c r="F23" s="39"/>
      <c r="G23" s="39"/>
      <c r="H23" s="39"/>
      <c r="I23" s="152" t="s">
        <v>27</v>
      </c>
      <c r="J23" s="143" t="s">
        <v>1</v>
      </c>
      <c r="K23" s="39"/>
      <c r="L23" s="6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2" t="s">
        <v>33</v>
      </c>
      <c r="E25" s="39"/>
      <c r="F25" s="39"/>
      <c r="G25" s="39"/>
      <c r="H25" s="39"/>
      <c r="I25" s="152" t="s">
        <v>25</v>
      </c>
      <c r="J25" s="143" t="s">
        <v>1</v>
      </c>
      <c r="K25" s="39"/>
      <c r="L25" s="6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3" t="s">
        <v>111</v>
      </c>
      <c r="F26" s="39"/>
      <c r="G26" s="39"/>
      <c r="H26" s="39"/>
      <c r="I26" s="152" t="s">
        <v>27</v>
      </c>
      <c r="J26" s="143" t="s">
        <v>1</v>
      </c>
      <c r="K26" s="39"/>
      <c r="L26" s="6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2" t="s">
        <v>35</v>
      </c>
      <c r="E28" s="39"/>
      <c r="F28" s="39"/>
      <c r="G28" s="39"/>
      <c r="H28" s="39"/>
      <c r="I28" s="39"/>
      <c r="J28" s="39"/>
      <c r="K28" s="39"/>
      <c r="L28" s="6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6"/>
      <c r="B29" s="157"/>
      <c r="C29" s="156"/>
      <c r="D29" s="156"/>
      <c r="E29" s="158" t="s">
        <v>1</v>
      </c>
      <c r="F29" s="158"/>
      <c r="G29" s="158"/>
      <c r="H29" s="158"/>
      <c r="I29" s="156"/>
      <c r="J29" s="156"/>
      <c r="K29" s="156"/>
      <c r="L29" s="159"/>
      <c r="S29" s="156"/>
      <c r="T29" s="156"/>
      <c r="U29" s="156"/>
      <c r="V29" s="156"/>
      <c r="W29" s="156"/>
      <c r="X29" s="156"/>
      <c r="Y29" s="156"/>
      <c r="Z29" s="156"/>
      <c r="AA29" s="156"/>
      <c r="AB29" s="156"/>
      <c r="AC29" s="156"/>
      <c r="AD29" s="156"/>
      <c r="AE29" s="156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0"/>
      <c r="E31" s="160"/>
      <c r="F31" s="160"/>
      <c r="G31" s="160"/>
      <c r="H31" s="160"/>
      <c r="I31" s="160"/>
      <c r="J31" s="160"/>
      <c r="K31" s="160"/>
      <c r="L31" s="6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1" t="s">
        <v>36</v>
      </c>
      <c r="E32" s="39"/>
      <c r="F32" s="39"/>
      <c r="G32" s="39"/>
      <c r="H32" s="39"/>
      <c r="I32" s="39"/>
      <c r="J32" s="162">
        <f>ROUND(J134, 2)</f>
        <v>0</v>
      </c>
      <c r="K32" s="39"/>
      <c r="L32" s="6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0"/>
      <c r="E33" s="160"/>
      <c r="F33" s="160"/>
      <c r="G33" s="160"/>
      <c r="H33" s="160"/>
      <c r="I33" s="160"/>
      <c r="J33" s="160"/>
      <c r="K33" s="160"/>
      <c r="L33" s="6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3" t="s">
        <v>38</v>
      </c>
      <c r="G34" s="39"/>
      <c r="H34" s="39"/>
      <c r="I34" s="163" t="s">
        <v>37</v>
      </c>
      <c r="J34" s="163" t="s">
        <v>39</v>
      </c>
      <c r="K34" s="39"/>
      <c r="L34" s="6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164" t="s">
        <v>40</v>
      </c>
      <c r="E35" s="152" t="s">
        <v>41</v>
      </c>
      <c r="F35" s="165">
        <f>ROUND((SUM(BE134:BE350)),  2)</f>
        <v>0</v>
      </c>
      <c r="G35" s="39"/>
      <c r="H35" s="39"/>
      <c r="I35" s="166">
        <v>0.20999999999999999</v>
      </c>
      <c r="J35" s="165">
        <f>ROUND(((SUM(BE134:BE350))*I35),  2)</f>
        <v>0</v>
      </c>
      <c r="K35" s="39"/>
      <c r="L35" s="6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2" t="s">
        <v>42</v>
      </c>
      <c r="F36" s="165">
        <f>ROUND((SUM(BF134:BF350)),  2)</f>
        <v>0</v>
      </c>
      <c r="G36" s="39"/>
      <c r="H36" s="39"/>
      <c r="I36" s="166">
        <v>0.14999999999999999</v>
      </c>
      <c r="J36" s="165">
        <f>ROUND(((SUM(BF134:BF350))*I36),  2)</f>
        <v>0</v>
      </c>
      <c r="K36" s="39"/>
      <c r="L36" s="6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52" t="s">
        <v>40</v>
      </c>
      <c r="E37" s="152" t="s">
        <v>43</v>
      </c>
      <c r="F37" s="165">
        <f>ROUND((SUM(BG134:BG350)),  2)</f>
        <v>0</v>
      </c>
      <c r="G37" s="39"/>
      <c r="H37" s="39"/>
      <c r="I37" s="166">
        <v>0.20999999999999999</v>
      </c>
      <c r="J37" s="165">
        <f>0</f>
        <v>0</v>
      </c>
      <c r="K37" s="39"/>
      <c r="L37" s="6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52" t="s">
        <v>44</v>
      </c>
      <c r="F38" s="165">
        <f>ROUND((SUM(BH134:BH350)),  2)</f>
        <v>0</v>
      </c>
      <c r="G38" s="39"/>
      <c r="H38" s="39"/>
      <c r="I38" s="166">
        <v>0.14999999999999999</v>
      </c>
      <c r="J38" s="165">
        <f>0</f>
        <v>0</v>
      </c>
      <c r="K38" s="39"/>
      <c r="L38" s="6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2" t="s">
        <v>45</v>
      </c>
      <c r="F39" s="165">
        <f>ROUND((SUM(BI134:BI350)),  2)</f>
        <v>0</v>
      </c>
      <c r="G39" s="39"/>
      <c r="H39" s="39"/>
      <c r="I39" s="166">
        <v>0</v>
      </c>
      <c r="J39" s="165">
        <f>0</f>
        <v>0</v>
      </c>
      <c r="K39" s="39"/>
      <c r="L39" s="6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7"/>
      <c r="D41" s="168" t="s">
        <v>46</v>
      </c>
      <c r="E41" s="169"/>
      <c r="F41" s="169"/>
      <c r="G41" s="170" t="s">
        <v>47</v>
      </c>
      <c r="H41" s="171" t="s">
        <v>48</v>
      </c>
      <c r="I41" s="169"/>
      <c r="J41" s="172">
        <f>SUM(J32:J39)</f>
        <v>0</v>
      </c>
      <c r="K41" s="173"/>
      <c r="L41" s="6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5"/>
      <c r="D50" s="174" t="s">
        <v>49</v>
      </c>
      <c r="E50" s="175"/>
      <c r="F50" s="175"/>
      <c r="G50" s="174" t="s">
        <v>50</v>
      </c>
      <c r="H50" s="175"/>
      <c r="I50" s="175"/>
      <c r="J50" s="175"/>
      <c r="K50" s="175"/>
      <c r="L50" s="65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51</v>
      </c>
      <c r="E61" s="177"/>
      <c r="F61" s="178" t="s">
        <v>52</v>
      </c>
      <c r="G61" s="176" t="s">
        <v>51</v>
      </c>
      <c r="H61" s="177"/>
      <c r="I61" s="177"/>
      <c r="J61" s="179" t="s">
        <v>52</v>
      </c>
      <c r="K61" s="177"/>
      <c r="L61" s="6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4" t="s">
        <v>53</v>
      </c>
      <c r="E65" s="180"/>
      <c r="F65" s="180"/>
      <c r="G65" s="174" t="s">
        <v>54</v>
      </c>
      <c r="H65" s="180"/>
      <c r="I65" s="180"/>
      <c r="J65" s="180"/>
      <c r="K65" s="180"/>
      <c r="L65" s="6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51</v>
      </c>
      <c r="E76" s="177"/>
      <c r="F76" s="178" t="s">
        <v>52</v>
      </c>
      <c r="G76" s="176" t="s">
        <v>51</v>
      </c>
      <c r="H76" s="177"/>
      <c r="I76" s="177"/>
      <c r="J76" s="179" t="s">
        <v>52</v>
      </c>
      <c r="K76" s="177"/>
      <c r="L76" s="6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112</v>
      </c>
      <c r="D82" s="41"/>
      <c r="E82" s="41"/>
      <c r="F82" s="41"/>
      <c r="G82" s="41"/>
      <c r="H82" s="41"/>
      <c r="I82" s="41"/>
      <c r="J82" s="41"/>
      <c r="K82" s="41"/>
      <c r="L82" s="6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5" t="str">
        <f>E7</f>
        <v>Mačkov ON - oprava budovy zastávky</v>
      </c>
      <c r="F85" s="33"/>
      <c r="G85" s="33"/>
      <c r="H85" s="33"/>
      <c r="I85" s="41"/>
      <c r="J85" s="41"/>
      <c r="K85" s="41"/>
      <c r="L85" s="6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107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5" t="s">
        <v>108</v>
      </c>
      <c r="F87" s="41"/>
      <c r="G87" s="41"/>
      <c r="H87" s="41"/>
      <c r="I87" s="41"/>
      <c r="J87" s="41"/>
      <c r="K87" s="41"/>
      <c r="L87" s="6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109</v>
      </c>
      <c r="D88" s="41"/>
      <c r="E88" s="41"/>
      <c r="F88" s="41"/>
      <c r="G88" s="41"/>
      <c r="H88" s="41"/>
      <c r="I88" s="41"/>
      <c r="J88" s="41"/>
      <c r="K88" s="41"/>
      <c r="L88" s="6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8" t="str">
        <f>E11</f>
        <v>PS 02 - Zdravotní instalace</v>
      </c>
      <c r="F89" s="41"/>
      <c r="G89" s="41"/>
      <c r="H89" s="41"/>
      <c r="I89" s="41"/>
      <c r="J89" s="41"/>
      <c r="K89" s="41"/>
      <c r="L89" s="6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>Mačkov</v>
      </c>
      <c r="G91" s="41"/>
      <c r="H91" s="41"/>
      <c r="I91" s="33" t="s">
        <v>22</v>
      </c>
      <c r="J91" s="81" t="str">
        <f>IF(J14="","",J14)</f>
        <v>8. 3. 2023</v>
      </c>
      <c r="K91" s="41"/>
      <c r="L91" s="6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25.65" customHeight="1">
      <c r="A93" s="39"/>
      <c r="B93" s="40"/>
      <c r="C93" s="33" t="s">
        <v>24</v>
      </c>
      <c r="D93" s="41"/>
      <c r="E93" s="41"/>
      <c r="F93" s="28" t="str">
        <f>E17</f>
        <v>Správa železnic s.o., OŘ Plzeň Sušická 1168/23,</v>
      </c>
      <c r="G93" s="41"/>
      <c r="H93" s="41"/>
      <c r="I93" s="33" t="s">
        <v>30</v>
      </c>
      <c r="J93" s="37" t="str">
        <f>E23</f>
        <v>Ing.M.Neubauer, Klatovy 763/II</v>
      </c>
      <c r="K93" s="41"/>
      <c r="L93" s="65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28</v>
      </c>
      <c r="D94" s="41"/>
      <c r="E94" s="41"/>
      <c r="F94" s="28" t="str">
        <f>IF(E20="","",E20)</f>
        <v>Vyplň údaj</v>
      </c>
      <c r="G94" s="41"/>
      <c r="H94" s="41"/>
      <c r="I94" s="33" t="s">
        <v>33</v>
      </c>
      <c r="J94" s="37" t="str">
        <f>E26</f>
        <v>Ing.M.Neubauer</v>
      </c>
      <c r="K94" s="41"/>
      <c r="L94" s="65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5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6" t="s">
        <v>113</v>
      </c>
      <c r="D96" s="187"/>
      <c r="E96" s="187"/>
      <c r="F96" s="187"/>
      <c r="G96" s="187"/>
      <c r="H96" s="187"/>
      <c r="I96" s="187"/>
      <c r="J96" s="188" t="s">
        <v>114</v>
      </c>
      <c r="K96" s="187"/>
      <c r="L96" s="65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5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9" t="s">
        <v>115</v>
      </c>
      <c r="D98" s="41"/>
      <c r="E98" s="41"/>
      <c r="F98" s="41"/>
      <c r="G98" s="41"/>
      <c r="H98" s="41"/>
      <c r="I98" s="41"/>
      <c r="J98" s="112">
        <f>J134</f>
        <v>0</v>
      </c>
      <c r="K98" s="41"/>
      <c r="L98" s="65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116</v>
      </c>
    </row>
    <row r="99" s="9" customFormat="1" ht="24.96" customHeight="1">
      <c r="A99" s="9"/>
      <c r="B99" s="190"/>
      <c r="C99" s="191"/>
      <c r="D99" s="192" t="s">
        <v>117</v>
      </c>
      <c r="E99" s="193"/>
      <c r="F99" s="193"/>
      <c r="G99" s="193"/>
      <c r="H99" s="193"/>
      <c r="I99" s="193"/>
      <c r="J99" s="194">
        <f>J135</f>
        <v>0</v>
      </c>
      <c r="K99" s="191"/>
      <c r="L99" s="19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6"/>
      <c r="C100" s="135"/>
      <c r="D100" s="197" t="s">
        <v>118</v>
      </c>
      <c r="E100" s="198"/>
      <c r="F100" s="198"/>
      <c r="G100" s="198"/>
      <c r="H100" s="198"/>
      <c r="I100" s="198"/>
      <c r="J100" s="199">
        <f>J136</f>
        <v>0</v>
      </c>
      <c r="K100" s="135"/>
      <c r="L100" s="20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6"/>
      <c r="C101" s="135"/>
      <c r="D101" s="197" t="s">
        <v>119</v>
      </c>
      <c r="E101" s="198"/>
      <c r="F101" s="198"/>
      <c r="G101" s="198"/>
      <c r="H101" s="198"/>
      <c r="I101" s="198"/>
      <c r="J101" s="199">
        <f>J155</f>
        <v>0</v>
      </c>
      <c r="K101" s="135"/>
      <c r="L101" s="20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6"/>
      <c r="C102" s="135"/>
      <c r="D102" s="197" t="s">
        <v>120</v>
      </c>
      <c r="E102" s="198"/>
      <c r="F102" s="198"/>
      <c r="G102" s="198"/>
      <c r="H102" s="198"/>
      <c r="I102" s="198"/>
      <c r="J102" s="199">
        <f>J161</f>
        <v>0</v>
      </c>
      <c r="K102" s="135"/>
      <c r="L102" s="20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6"/>
      <c r="C103" s="135"/>
      <c r="D103" s="197" t="s">
        <v>123</v>
      </c>
      <c r="E103" s="198"/>
      <c r="F103" s="198"/>
      <c r="G103" s="198"/>
      <c r="H103" s="198"/>
      <c r="I103" s="198"/>
      <c r="J103" s="199">
        <f>J171</f>
        <v>0</v>
      </c>
      <c r="K103" s="135"/>
      <c r="L103" s="20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6"/>
      <c r="C104" s="135"/>
      <c r="D104" s="197" t="s">
        <v>1730</v>
      </c>
      <c r="E104" s="198"/>
      <c r="F104" s="198"/>
      <c r="G104" s="198"/>
      <c r="H104" s="198"/>
      <c r="I104" s="198"/>
      <c r="J104" s="199">
        <f>J180</f>
        <v>0</v>
      </c>
      <c r="K104" s="135"/>
      <c r="L104" s="20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6"/>
      <c r="C105" s="135"/>
      <c r="D105" s="197" t="s">
        <v>124</v>
      </c>
      <c r="E105" s="198"/>
      <c r="F105" s="198"/>
      <c r="G105" s="198"/>
      <c r="H105" s="198"/>
      <c r="I105" s="198"/>
      <c r="J105" s="199">
        <f>J184</f>
        <v>0</v>
      </c>
      <c r="K105" s="135"/>
      <c r="L105" s="20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6"/>
      <c r="C106" s="135"/>
      <c r="D106" s="197" t="s">
        <v>125</v>
      </c>
      <c r="E106" s="198"/>
      <c r="F106" s="198"/>
      <c r="G106" s="198"/>
      <c r="H106" s="198"/>
      <c r="I106" s="198"/>
      <c r="J106" s="199">
        <f>J204</f>
        <v>0</v>
      </c>
      <c r="K106" s="135"/>
      <c r="L106" s="20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6"/>
      <c r="C107" s="135"/>
      <c r="D107" s="197" t="s">
        <v>126</v>
      </c>
      <c r="E107" s="198"/>
      <c r="F107" s="198"/>
      <c r="G107" s="198"/>
      <c r="H107" s="198"/>
      <c r="I107" s="198"/>
      <c r="J107" s="199">
        <f>J214</f>
        <v>0</v>
      </c>
      <c r="K107" s="135"/>
      <c r="L107" s="20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90"/>
      <c r="C108" s="191"/>
      <c r="D108" s="192" t="s">
        <v>127</v>
      </c>
      <c r="E108" s="193"/>
      <c r="F108" s="193"/>
      <c r="G108" s="193"/>
      <c r="H108" s="193"/>
      <c r="I108" s="193"/>
      <c r="J108" s="194">
        <f>J217</f>
        <v>0</v>
      </c>
      <c r="K108" s="191"/>
      <c r="L108" s="195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96"/>
      <c r="C109" s="135"/>
      <c r="D109" s="197" t="s">
        <v>130</v>
      </c>
      <c r="E109" s="198"/>
      <c r="F109" s="198"/>
      <c r="G109" s="198"/>
      <c r="H109" s="198"/>
      <c r="I109" s="198"/>
      <c r="J109" s="199">
        <f>J218</f>
        <v>0</v>
      </c>
      <c r="K109" s="135"/>
      <c r="L109" s="20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6"/>
      <c r="C110" s="135"/>
      <c r="D110" s="197" t="s">
        <v>131</v>
      </c>
      <c r="E110" s="198"/>
      <c r="F110" s="198"/>
      <c r="G110" s="198"/>
      <c r="H110" s="198"/>
      <c r="I110" s="198"/>
      <c r="J110" s="199">
        <f>J259</f>
        <v>0</v>
      </c>
      <c r="K110" s="135"/>
      <c r="L110" s="20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6"/>
      <c r="C111" s="135"/>
      <c r="D111" s="197" t="s">
        <v>132</v>
      </c>
      <c r="E111" s="198"/>
      <c r="F111" s="198"/>
      <c r="G111" s="198"/>
      <c r="H111" s="198"/>
      <c r="I111" s="198"/>
      <c r="J111" s="199">
        <f>J301</f>
        <v>0</v>
      </c>
      <c r="K111" s="135"/>
      <c r="L111" s="20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9" customFormat="1" ht="24.96" customHeight="1">
      <c r="A112" s="9"/>
      <c r="B112" s="190"/>
      <c r="C112" s="191"/>
      <c r="D112" s="192" t="s">
        <v>145</v>
      </c>
      <c r="E112" s="193"/>
      <c r="F112" s="193"/>
      <c r="G112" s="193"/>
      <c r="H112" s="193"/>
      <c r="I112" s="193"/>
      <c r="J112" s="194">
        <f>J348</f>
        <v>0</v>
      </c>
      <c r="K112" s="191"/>
      <c r="L112" s="195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</row>
    <row r="113" s="2" customFormat="1" ht="21.84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5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68"/>
      <c r="C114" s="69"/>
      <c r="D114" s="69"/>
      <c r="E114" s="69"/>
      <c r="F114" s="69"/>
      <c r="G114" s="69"/>
      <c r="H114" s="69"/>
      <c r="I114" s="69"/>
      <c r="J114" s="69"/>
      <c r="K114" s="69"/>
      <c r="L114" s="65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8" s="2" customFormat="1" ht="6.96" customHeight="1">
      <c r="A118" s="39"/>
      <c r="B118" s="70"/>
      <c r="C118" s="71"/>
      <c r="D118" s="71"/>
      <c r="E118" s="71"/>
      <c r="F118" s="71"/>
      <c r="G118" s="71"/>
      <c r="H118" s="71"/>
      <c r="I118" s="71"/>
      <c r="J118" s="71"/>
      <c r="K118" s="71"/>
      <c r="L118" s="65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24.96" customHeight="1">
      <c r="A119" s="39"/>
      <c r="B119" s="40"/>
      <c r="C119" s="24" t="s">
        <v>146</v>
      </c>
      <c r="D119" s="41"/>
      <c r="E119" s="41"/>
      <c r="F119" s="41"/>
      <c r="G119" s="41"/>
      <c r="H119" s="41"/>
      <c r="I119" s="41"/>
      <c r="J119" s="41"/>
      <c r="K119" s="41"/>
      <c r="L119" s="65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5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16</v>
      </c>
      <c r="D121" s="41"/>
      <c r="E121" s="41"/>
      <c r="F121" s="41"/>
      <c r="G121" s="41"/>
      <c r="H121" s="41"/>
      <c r="I121" s="41"/>
      <c r="J121" s="41"/>
      <c r="K121" s="41"/>
      <c r="L121" s="65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6.5" customHeight="1">
      <c r="A122" s="39"/>
      <c r="B122" s="40"/>
      <c r="C122" s="41"/>
      <c r="D122" s="41"/>
      <c r="E122" s="185" t="str">
        <f>E7</f>
        <v>Mačkov ON - oprava budovy zastávky</v>
      </c>
      <c r="F122" s="33"/>
      <c r="G122" s="33"/>
      <c r="H122" s="33"/>
      <c r="I122" s="41"/>
      <c r="J122" s="41"/>
      <c r="K122" s="41"/>
      <c r="L122" s="65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1" customFormat="1" ht="12" customHeight="1">
      <c r="B123" s="22"/>
      <c r="C123" s="33" t="s">
        <v>107</v>
      </c>
      <c r="D123" s="23"/>
      <c r="E123" s="23"/>
      <c r="F123" s="23"/>
      <c r="G123" s="23"/>
      <c r="H123" s="23"/>
      <c r="I123" s="23"/>
      <c r="J123" s="23"/>
      <c r="K123" s="23"/>
      <c r="L123" s="21"/>
    </row>
    <row r="124" s="2" customFormat="1" ht="16.5" customHeight="1">
      <c r="A124" s="39"/>
      <c r="B124" s="40"/>
      <c r="C124" s="41"/>
      <c r="D124" s="41"/>
      <c r="E124" s="185" t="s">
        <v>108</v>
      </c>
      <c r="F124" s="41"/>
      <c r="G124" s="41"/>
      <c r="H124" s="41"/>
      <c r="I124" s="41"/>
      <c r="J124" s="41"/>
      <c r="K124" s="41"/>
      <c r="L124" s="65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2" customHeight="1">
      <c r="A125" s="39"/>
      <c r="B125" s="40"/>
      <c r="C125" s="33" t="s">
        <v>109</v>
      </c>
      <c r="D125" s="41"/>
      <c r="E125" s="41"/>
      <c r="F125" s="41"/>
      <c r="G125" s="41"/>
      <c r="H125" s="41"/>
      <c r="I125" s="41"/>
      <c r="J125" s="41"/>
      <c r="K125" s="41"/>
      <c r="L125" s="65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6.5" customHeight="1">
      <c r="A126" s="39"/>
      <c r="B126" s="40"/>
      <c r="C126" s="41"/>
      <c r="D126" s="41"/>
      <c r="E126" s="78" t="str">
        <f>E11</f>
        <v>PS 02 - Zdravotní instalace</v>
      </c>
      <c r="F126" s="41"/>
      <c r="G126" s="41"/>
      <c r="H126" s="41"/>
      <c r="I126" s="41"/>
      <c r="J126" s="41"/>
      <c r="K126" s="41"/>
      <c r="L126" s="65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6.96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5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2" customHeight="1">
      <c r="A128" s="39"/>
      <c r="B128" s="40"/>
      <c r="C128" s="33" t="s">
        <v>20</v>
      </c>
      <c r="D128" s="41"/>
      <c r="E128" s="41"/>
      <c r="F128" s="28" t="str">
        <f>F14</f>
        <v>Mačkov</v>
      </c>
      <c r="G128" s="41"/>
      <c r="H128" s="41"/>
      <c r="I128" s="33" t="s">
        <v>22</v>
      </c>
      <c r="J128" s="81" t="str">
        <f>IF(J14="","",J14)</f>
        <v>8. 3. 2023</v>
      </c>
      <c r="K128" s="41"/>
      <c r="L128" s="65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6.96" customHeight="1">
      <c r="A129" s="39"/>
      <c r="B129" s="40"/>
      <c r="C129" s="41"/>
      <c r="D129" s="41"/>
      <c r="E129" s="41"/>
      <c r="F129" s="41"/>
      <c r="G129" s="41"/>
      <c r="H129" s="41"/>
      <c r="I129" s="41"/>
      <c r="J129" s="41"/>
      <c r="K129" s="41"/>
      <c r="L129" s="65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25.65" customHeight="1">
      <c r="A130" s="39"/>
      <c r="B130" s="40"/>
      <c r="C130" s="33" t="s">
        <v>24</v>
      </c>
      <c r="D130" s="41"/>
      <c r="E130" s="41"/>
      <c r="F130" s="28" t="str">
        <f>E17</f>
        <v>Správa železnic s.o., OŘ Plzeň Sušická 1168/23,</v>
      </c>
      <c r="G130" s="41"/>
      <c r="H130" s="41"/>
      <c r="I130" s="33" t="s">
        <v>30</v>
      </c>
      <c r="J130" s="37" t="str">
        <f>E23</f>
        <v>Ing.M.Neubauer, Klatovy 763/II</v>
      </c>
      <c r="K130" s="41"/>
      <c r="L130" s="65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5.15" customHeight="1">
      <c r="A131" s="39"/>
      <c r="B131" s="40"/>
      <c r="C131" s="33" t="s">
        <v>28</v>
      </c>
      <c r="D131" s="41"/>
      <c r="E131" s="41"/>
      <c r="F131" s="28" t="str">
        <f>IF(E20="","",E20)</f>
        <v>Vyplň údaj</v>
      </c>
      <c r="G131" s="41"/>
      <c r="H131" s="41"/>
      <c r="I131" s="33" t="s">
        <v>33</v>
      </c>
      <c r="J131" s="37" t="str">
        <f>E26</f>
        <v>Ing.M.Neubauer</v>
      </c>
      <c r="K131" s="41"/>
      <c r="L131" s="65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0.32" customHeight="1">
      <c r="A132" s="39"/>
      <c r="B132" s="40"/>
      <c r="C132" s="41"/>
      <c r="D132" s="41"/>
      <c r="E132" s="41"/>
      <c r="F132" s="41"/>
      <c r="G132" s="41"/>
      <c r="H132" s="41"/>
      <c r="I132" s="41"/>
      <c r="J132" s="41"/>
      <c r="K132" s="41"/>
      <c r="L132" s="65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11" customFormat="1" ht="29.28" customHeight="1">
      <c r="A133" s="201"/>
      <c r="B133" s="202"/>
      <c r="C133" s="203" t="s">
        <v>147</v>
      </c>
      <c r="D133" s="204" t="s">
        <v>61</v>
      </c>
      <c r="E133" s="204" t="s">
        <v>57</v>
      </c>
      <c r="F133" s="204" t="s">
        <v>58</v>
      </c>
      <c r="G133" s="204" t="s">
        <v>148</v>
      </c>
      <c r="H133" s="204" t="s">
        <v>149</v>
      </c>
      <c r="I133" s="204" t="s">
        <v>150</v>
      </c>
      <c r="J133" s="205" t="s">
        <v>114</v>
      </c>
      <c r="K133" s="206" t="s">
        <v>151</v>
      </c>
      <c r="L133" s="207"/>
      <c r="M133" s="102" t="s">
        <v>1</v>
      </c>
      <c r="N133" s="103" t="s">
        <v>40</v>
      </c>
      <c r="O133" s="103" t="s">
        <v>152</v>
      </c>
      <c r="P133" s="103" t="s">
        <v>153</v>
      </c>
      <c r="Q133" s="103" t="s">
        <v>154</v>
      </c>
      <c r="R133" s="103" t="s">
        <v>155</v>
      </c>
      <c r="S133" s="103" t="s">
        <v>156</v>
      </c>
      <c r="T133" s="104" t="s">
        <v>157</v>
      </c>
      <c r="U133" s="201"/>
      <c r="V133" s="201"/>
      <c r="W133" s="201"/>
      <c r="X133" s="201"/>
      <c r="Y133" s="201"/>
      <c r="Z133" s="201"/>
      <c r="AA133" s="201"/>
      <c r="AB133" s="201"/>
      <c r="AC133" s="201"/>
      <c r="AD133" s="201"/>
      <c r="AE133" s="201"/>
    </row>
    <row r="134" s="2" customFormat="1" ht="22.8" customHeight="1">
      <c r="A134" s="39"/>
      <c r="B134" s="40"/>
      <c r="C134" s="109" t="s">
        <v>158</v>
      </c>
      <c r="D134" s="41"/>
      <c r="E134" s="41"/>
      <c r="F134" s="41"/>
      <c r="G134" s="41"/>
      <c r="H134" s="41"/>
      <c r="I134" s="41"/>
      <c r="J134" s="208">
        <f>BK134</f>
        <v>0</v>
      </c>
      <c r="K134" s="41"/>
      <c r="L134" s="45"/>
      <c r="M134" s="105"/>
      <c r="N134" s="209"/>
      <c r="O134" s="106"/>
      <c r="P134" s="210">
        <f>P135+P217+P348</f>
        <v>0</v>
      </c>
      <c r="Q134" s="106"/>
      <c r="R134" s="210">
        <f>R135+R217+R348</f>
        <v>15.009228050000001</v>
      </c>
      <c r="S134" s="106"/>
      <c r="T134" s="211">
        <f>T135+T217+T348</f>
        <v>11.27885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75</v>
      </c>
      <c r="AU134" s="18" t="s">
        <v>116</v>
      </c>
      <c r="BK134" s="212">
        <f>BK135+BK217+BK348</f>
        <v>0</v>
      </c>
    </row>
    <row r="135" s="12" customFormat="1" ht="25.92" customHeight="1">
      <c r="A135" s="12"/>
      <c r="B135" s="213"/>
      <c r="C135" s="214"/>
      <c r="D135" s="215" t="s">
        <v>75</v>
      </c>
      <c r="E135" s="216" t="s">
        <v>159</v>
      </c>
      <c r="F135" s="216" t="s">
        <v>160</v>
      </c>
      <c r="G135" s="214"/>
      <c r="H135" s="214"/>
      <c r="I135" s="217"/>
      <c r="J135" s="218">
        <f>BK135</f>
        <v>0</v>
      </c>
      <c r="K135" s="214"/>
      <c r="L135" s="219"/>
      <c r="M135" s="220"/>
      <c r="N135" s="221"/>
      <c r="O135" s="221"/>
      <c r="P135" s="222">
        <f>P136+P155+P161+P171+P180+P184+P204+P214</f>
        <v>0</v>
      </c>
      <c r="Q135" s="221"/>
      <c r="R135" s="222">
        <f>R136+R155+R161+R171+R180+R184+R204+R214</f>
        <v>14.37980905</v>
      </c>
      <c r="S135" s="221"/>
      <c r="T135" s="223">
        <f>T136+T155+T161+T171+T180+T184+T204+T214</f>
        <v>11.27885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4" t="s">
        <v>83</v>
      </c>
      <c r="AT135" s="225" t="s">
        <v>75</v>
      </c>
      <c r="AU135" s="225" t="s">
        <v>76</v>
      </c>
      <c r="AY135" s="224" t="s">
        <v>161</v>
      </c>
      <c r="BK135" s="226">
        <f>BK136+BK155+BK161+BK171+BK180+BK184+BK204+BK214</f>
        <v>0</v>
      </c>
    </row>
    <row r="136" s="12" customFormat="1" ht="22.8" customHeight="1">
      <c r="A136" s="12"/>
      <c r="B136" s="213"/>
      <c r="C136" s="214"/>
      <c r="D136" s="215" t="s">
        <v>75</v>
      </c>
      <c r="E136" s="227" t="s">
        <v>83</v>
      </c>
      <c r="F136" s="227" t="s">
        <v>162</v>
      </c>
      <c r="G136" s="214"/>
      <c r="H136" s="214"/>
      <c r="I136" s="217"/>
      <c r="J136" s="228">
        <f>BK136</f>
        <v>0</v>
      </c>
      <c r="K136" s="214"/>
      <c r="L136" s="219"/>
      <c r="M136" s="220"/>
      <c r="N136" s="221"/>
      <c r="O136" s="221"/>
      <c r="P136" s="222">
        <f>SUM(P137:P154)</f>
        <v>0</v>
      </c>
      <c r="Q136" s="221"/>
      <c r="R136" s="222">
        <f>SUM(R137:R154)</f>
        <v>4.4500000000000002</v>
      </c>
      <c r="S136" s="221"/>
      <c r="T136" s="223">
        <f>SUM(T137:T154)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24" t="s">
        <v>83</v>
      </c>
      <c r="AT136" s="225" t="s">
        <v>75</v>
      </c>
      <c r="AU136" s="225" t="s">
        <v>83</v>
      </c>
      <c r="AY136" s="224" t="s">
        <v>161</v>
      </c>
      <c r="BK136" s="226">
        <f>SUM(BK137:BK154)</f>
        <v>0</v>
      </c>
    </row>
    <row r="137" s="2" customFormat="1" ht="24.15" customHeight="1">
      <c r="A137" s="39"/>
      <c r="B137" s="40"/>
      <c r="C137" s="229" t="s">
        <v>83</v>
      </c>
      <c r="D137" s="229" t="s">
        <v>163</v>
      </c>
      <c r="E137" s="230" t="s">
        <v>192</v>
      </c>
      <c r="F137" s="231" t="s">
        <v>193</v>
      </c>
      <c r="G137" s="232" t="s">
        <v>176</v>
      </c>
      <c r="H137" s="233">
        <v>18.163</v>
      </c>
      <c r="I137" s="234"/>
      <c r="J137" s="235">
        <f>ROUND(I137*H137,2)</f>
        <v>0</v>
      </c>
      <c r="K137" s="236"/>
      <c r="L137" s="45"/>
      <c r="M137" s="237" t="s">
        <v>1</v>
      </c>
      <c r="N137" s="238" t="s">
        <v>43</v>
      </c>
      <c r="O137" s="93"/>
      <c r="P137" s="239">
        <f>O137*H137</f>
        <v>0</v>
      </c>
      <c r="Q137" s="239">
        <v>0</v>
      </c>
      <c r="R137" s="239">
        <f>Q137*H137</f>
        <v>0</v>
      </c>
      <c r="S137" s="239">
        <v>0</v>
      </c>
      <c r="T137" s="240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1" t="s">
        <v>167</v>
      </c>
      <c r="AT137" s="241" t="s">
        <v>163</v>
      </c>
      <c r="AU137" s="241" t="s">
        <v>85</v>
      </c>
      <c r="AY137" s="18" t="s">
        <v>161</v>
      </c>
      <c r="BE137" s="242">
        <f>IF(N137="základní",J137,0)</f>
        <v>0</v>
      </c>
      <c r="BF137" s="242">
        <f>IF(N137="snížená",J137,0)</f>
        <v>0</v>
      </c>
      <c r="BG137" s="242">
        <f>IF(N137="zákl. přenesená",J137,0)</f>
        <v>0</v>
      </c>
      <c r="BH137" s="242">
        <f>IF(N137="sníž. přenesená",J137,0)</f>
        <v>0</v>
      </c>
      <c r="BI137" s="242">
        <f>IF(N137="nulová",J137,0)</f>
        <v>0</v>
      </c>
      <c r="BJ137" s="18" t="s">
        <v>167</v>
      </c>
      <c r="BK137" s="242">
        <f>ROUND(I137*H137,2)</f>
        <v>0</v>
      </c>
      <c r="BL137" s="18" t="s">
        <v>167</v>
      </c>
      <c r="BM137" s="241" t="s">
        <v>1731</v>
      </c>
    </row>
    <row r="138" s="2" customFormat="1">
      <c r="A138" s="39"/>
      <c r="B138" s="40"/>
      <c r="C138" s="41"/>
      <c r="D138" s="243" t="s">
        <v>169</v>
      </c>
      <c r="E138" s="41"/>
      <c r="F138" s="244" t="s">
        <v>193</v>
      </c>
      <c r="G138" s="41"/>
      <c r="H138" s="41"/>
      <c r="I138" s="245"/>
      <c r="J138" s="41"/>
      <c r="K138" s="41"/>
      <c r="L138" s="45"/>
      <c r="M138" s="246"/>
      <c r="N138" s="247"/>
      <c r="O138" s="93"/>
      <c r="P138" s="93"/>
      <c r="Q138" s="93"/>
      <c r="R138" s="93"/>
      <c r="S138" s="93"/>
      <c r="T138" s="94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169</v>
      </c>
      <c r="AU138" s="18" t="s">
        <v>85</v>
      </c>
    </row>
    <row r="139" s="13" customFormat="1">
      <c r="A139" s="13"/>
      <c r="B139" s="248"/>
      <c r="C139" s="249"/>
      <c r="D139" s="243" t="s">
        <v>178</v>
      </c>
      <c r="E139" s="250" t="s">
        <v>1</v>
      </c>
      <c r="F139" s="251" t="s">
        <v>1732</v>
      </c>
      <c r="G139" s="249"/>
      <c r="H139" s="252">
        <v>1.125</v>
      </c>
      <c r="I139" s="253"/>
      <c r="J139" s="249"/>
      <c r="K139" s="249"/>
      <c r="L139" s="254"/>
      <c r="M139" s="255"/>
      <c r="N139" s="256"/>
      <c r="O139" s="256"/>
      <c r="P139" s="256"/>
      <c r="Q139" s="256"/>
      <c r="R139" s="256"/>
      <c r="S139" s="256"/>
      <c r="T139" s="257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8" t="s">
        <v>178</v>
      </c>
      <c r="AU139" s="258" t="s">
        <v>85</v>
      </c>
      <c r="AV139" s="13" t="s">
        <v>85</v>
      </c>
      <c r="AW139" s="13" t="s">
        <v>32</v>
      </c>
      <c r="AX139" s="13" t="s">
        <v>76</v>
      </c>
      <c r="AY139" s="258" t="s">
        <v>161</v>
      </c>
    </row>
    <row r="140" s="14" customFormat="1">
      <c r="A140" s="14"/>
      <c r="B140" s="259"/>
      <c r="C140" s="260"/>
      <c r="D140" s="243" t="s">
        <v>178</v>
      </c>
      <c r="E140" s="261" t="s">
        <v>1</v>
      </c>
      <c r="F140" s="262" t="s">
        <v>1733</v>
      </c>
      <c r="G140" s="260"/>
      <c r="H140" s="263">
        <v>1.125</v>
      </c>
      <c r="I140" s="264"/>
      <c r="J140" s="260"/>
      <c r="K140" s="260"/>
      <c r="L140" s="265"/>
      <c r="M140" s="266"/>
      <c r="N140" s="267"/>
      <c r="O140" s="267"/>
      <c r="P140" s="267"/>
      <c r="Q140" s="267"/>
      <c r="R140" s="267"/>
      <c r="S140" s="267"/>
      <c r="T140" s="268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9" t="s">
        <v>178</v>
      </c>
      <c r="AU140" s="269" t="s">
        <v>85</v>
      </c>
      <c r="AV140" s="14" t="s">
        <v>173</v>
      </c>
      <c r="AW140" s="14" t="s">
        <v>32</v>
      </c>
      <c r="AX140" s="14" t="s">
        <v>76</v>
      </c>
      <c r="AY140" s="269" t="s">
        <v>161</v>
      </c>
    </row>
    <row r="141" s="13" customFormat="1">
      <c r="A141" s="13"/>
      <c r="B141" s="248"/>
      <c r="C141" s="249"/>
      <c r="D141" s="243" t="s">
        <v>178</v>
      </c>
      <c r="E141" s="250" t="s">
        <v>1</v>
      </c>
      <c r="F141" s="251" t="s">
        <v>1734</v>
      </c>
      <c r="G141" s="249"/>
      <c r="H141" s="252">
        <v>17.038</v>
      </c>
      <c r="I141" s="253"/>
      <c r="J141" s="249"/>
      <c r="K141" s="249"/>
      <c r="L141" s="254"/>
      <c r="M141" s="255"/>
      <c r="N141" s="256"/>
      <c r="O141" s="256"/>
      <c r="P141" s="256"/>
      <c r="Q141" s="256"/>
      <c r="R141" s="256"/>
      <c r="S141" s="256"/>
      <c r="T141" s="257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8" t="s">
        <v>178</v>
      </c>
      <c r="AU141" s="258" t="s">
        <v>85</v>
      </c>
      <c r="AV141" s="13" t="s">
        <v>85</v>
      </c>
      <c r="AW141" s="13" t="s">
        <v>32</v>
      </c>
      <c r="AX141" s="13" t="s">
        <v>76</v>
      </c>
      <c r="AY141" s="258" t="s">
        <v>161</v>
      </c>
    </row>
    <row r="142" s="14" customFormat="1">
      <c r="A142" s="14"/>
      <c r="B142" s="259"/>
      <c r="C142" s="260"/>
      <c r="D142" s="243" t="s">
        <v>178</v>
      </c>
      <c r="E142" s="261" t="s">
        <v>1</v>
      </c>
      <c r="F142" s="262" t="s">
        <v>1735</v>
      </c>
      <c r="G142" s="260"/>
      <c r="H142" s="263">
        <v>17.038</v>
      </c>
      <c r="I142" s="264"/>
      <c r="J142" s="260"/>
      <c r="K142" s="260"/>
      <c r="L142" s="265"/>
      <c r="M142" s="266"/>
      <c r="N142" s="267"/>
      <c r="O142" s="267"/>
      <c r="P142" s="267"/>
      <c r="Q142" s="267"/>
      <c r="R142" s="267"/>
      <c r="S142" s="267"/>
      <c r="T142" s="268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69" t="s">
        <v>178</v>
      </c>
      <c r="AU142" s="269" t="s">
        <v>85</v>
      </c>
      <c r="AV142" s="14" t="s">
        <v>173</v>
      </c>
      <c r="AW142" s="14" t="s">
        <v>32</v>
      </c>
      <c r="AX142" s="14" t="s">
        <v>76</v>
      </c>
      <c r="AY142" s="269" t="s">
        <v>161</v>
      </c>
    </row>
    <row r="143" s="15" customFormat="1">
      <c r="A143" s="15"/>
      <c r="B143" s="270"/>
      <c r="C143" s="271"/>
      <c r="D143" s="243" t="s">
        <v>178</v>
      </c>
      <c r="E143" s="272" t="s">
        <v>1</v>
      </c>
      <c r="F143" s="273" t="s">
        <v>183</v>
      </c>
      <c r="G143" s="271"/>
      <c r="H143" s="274">
        <v>18.163</v>
      </c>
      <c r="I143" s="275"/>
      <c r="J143" s="271"/>
      <c r="K143" s="271"/>
      <c r="L143" s="276"/>
      <c r="M143" s="277"/>
      <c r="N143" s="278"/>
      <c r="O143" s="278"/>
      <c r="P143" s="278"/>
      <c r="Q143" s="278"/>
      <c r="R143" s="278"/>
      <c r="S143" s="278"/>
      <c r="T143" s="279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80" t="s">
        <v>178</v>
      </c>
      <c r="AU143" s="280" t="s">
        <v>85</v>
      </c>
      <c r="AV143" s="15" t="s">
        <v>167</v>
      </c>
      <c r="AW143" s="15" t="s">
        <v>32</v>
      </c>
      <c r="AX143" s="15" t="s">
        <v>83</v>
      </c>
      <c r="AY143" s="280" t="s">
        <v>161</v>
      </c>
    </row>
    <row r="144" s="2" customFormat="1" ht="33" customHeight="1">
      <c r="A144" s="39"/>
      <c r="B144" s="40"/>
      <c r="C144" s="229" t="s">
        <v>85</v>
      </c>
      <c r="D144" s="229" t="s">
        <v>163</v>
      </c>
      <c r="E144" s="230" t="s">
        <v>238</v>
      </c>
      <c r="F144" s="231" t="s">
        <v>239</v>
      </c>
      <c r="G144" s="232" t="s">
        <v>176</v>
      </c>
      <c r="H144" s="233">
        <v>20.388000000000002</v>
      </c>
      <c r="I144" s="234"/>
      <c r="J144" s="235">
        <f>ROUND(I144*H144,2)</f>
        <v>0</v>
      </c>
      <c r="K144" s="236"/>
      <c r="L144" s="45"/>
      <c r="M144" s="237" t="s">
        <v>1</v>
      </c>
      <c r="N144" s="238" t="s">
        <v>43</v>
      </c>
      <c r="O144" s="93"/>
      <c r="P144" s="239">
        <f>O144*H144</f>
        <v>0</v>
      </c>
      <c r="Q144" s="239">
        <v>0</v>
      </c>
      <c r="R144" s="239">
        <f>Q144*H144</f>
        <v>0</v>
      </c>
      <c r="S144" s="239">
        <v>0</v>
      </c>
      <c r="T144" s="240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1" t="s">
        <v>167</v>
      </c>
      <c r="AT144" s="241" t="s">
        <v>163</v>
      </c>
      <c r="AU144" s="241" t="s">
        <v>85</v>
      </c>
      <c r="AY144" s="18" t="s">
        <v>161</v>
      </c>
      <c r="BE144" s="242">
        <f>IF(N144="základní",J144,0)</f>
        <v>0</v>
      </c>
      <c r="BF144" s="242">
        <f>IF(N144="snížená",J144,0)</f>
        <v>0</v>
      </c>
      <c r="BG144" s="242">
        <f>IF(N144="zákl. přenesená",J144,0)</f>
        <v>0</v>
      </c>
      <c r="BH144" s="242">
        <f>IF(N144="sníž. přenesená",J144,0)</f>
        <v>0</v>
      </c>
      <c r="BI144" s="242">
        <f>IF(N144="nulová",J144,0)</f>
        <v>0</v>
      </c>
      <c r="BJ144" s="18" t="s">
        <v>167</v>
      </c>
      <c r="BK144" s="242">
        <f>ROUND(I144*H144,2)</f>
        <v>0</v>
      </c>
      <c r="BL144" s="18" t="s">
        <v>167</v>
      </c>
      <c r="BM144" s="241" t="s">
        <v>1736</v>
      </c>
    </row>
    <row r="145" s="2" customFormat="1">
      <c r="A145" s="39"/>
      <c r="B145" s="40"/>
      <c r="C145" s="41"/>
      <c r="D145" s="243" t="s">
        <v>169</v>
      </c>
      <c r="E145" s="41"/>
      <c r="F145" s="244" t="s">
        <v>239</v>
      </c>
      <c r="G145" s="41"/>
      <c r="H145" s="41"/>
      <c r="I145" s="245"/>
      <c r="J145" s="41"/>
      <c r="K145" s="41"/>
      <c r="L145" s="45"/>
      <c r="M145" s="246"/>
      <c r="N145" s="247"/>
      <c r="O145" s="93"/>
      <c r="P145" s="93"/>
      <c r="Q145" s="93"/>
      <c r="R145" s="93"/>
      <c r="S145" s="93"/>
      <c r="T145" s="94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169</v>
      </c>
      <c r="AU145" s="18" t="s">
        <v>85</v>
      </c>
    </row>
    <row r="146" s="13" customFormat="1">
      <c r="A146" s="13"/>
      <c r="B146" s="248"/>
      <c r="C146" s="249"/>
      <c r="D146" s="243" t="s">
        <v>178</v>
      </c>
      <c r="E146" s="250" t="s">
        <v>1</v>
      </c>
      <c r="F146" s="251" t="s">
        <v>1737</v>
      </c>
      <c r="G146" s="249"/>
      <c r="H146" s="252">
        <v>12.881</v>
      </c>
      <c r="I146" s="253"/>
      <c r="J146" s="249"/>
      <c r="K146" s="249"/>
      <c r="L146" s="254"/>
      <c r="M146" s="255"/>
      <c r="N146" s="256"/>
      <c r="O146" s="256"/>
      <c r="P146" s="256"/>
      <c r="Q146" s="256"/>
      <c r="R146" s="256"/>
      <c r="S146" s="256"/>
      <c r="T146" s="257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8" t="s">
        <v>178</v>
      </c>
      <c r="AU146" s="258" t="s">
        <v>85</v>
      </c>
      <c r="AV146" s="13" t="s">
        <v>85</v>
      </c>
      <c r="AW146" s="13" t="s">
        <v>32</v>
      </c>
      <c r="AX146" s="13" t="s">
        <v>76</v>
      </c>
      <c r="AY146" s="258" t="s">
        <v>161</v>
      </c>
    </row>
    <row r="147" s="14" customFormat="1">
      <c r="A147" s="14"/>
      <c r="B147" s="259"/>
      <c r="C147" s="260"/>
      <c r="D147" s="243" t="s">
        <v>178</v>
      </c>
      <c r="E147" s="261" t="s">
        <v>1</v>
      </c>
      <c r="F147" s="262" t="s">
        <v>1733</v>
      </c>
      <c r="G147" s="260"/>
      <c r="H147" s="263">
        <v>12.881</v>
      </c>
      <c r="I147" s="264"/>
      <c r="J147" s="260"/>
      <c r="K147" s="260"/>
      <c r="L147" s="265"/>
      <c r="M147" s="266"/>
      <c r="N147" s="267"/>
      <c r="O147" s="267"/>
      <c r="P147" s="267"/>
      <c r="Q147" s="267"/>
      <c r="R147" s="267"/>
      <c r="S147" s="267"/>
      <c r="T147" s="268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9" t="s">
        <v>178</v>
      </c>
      <c r="AU147" s="269" t="s">
        <v>85</v>
      </c>
      <c r="AV147" s="14" t="s">
        <v>173</v>
      </c>
      <c r="AW147" s="14" t="s">
        <v>32</v>
      </c>
      <c r="AX147" s="14" t="s">
        <v>76</v>
      </c>
      <c r="AY147" s="269" t="s">
        <v>161</v>
      </c>
    </row>
    <row r="148" s="13" customFormat="1">
      <c r="A148" s="13"/>
      <c r="B148" s="248"/>
      <c r="C148" s="249"/>
      <c r="D148" s="243" t="s">
        <v>178</v>
      </c>
      <c r="E148" s="250" t="s">
        <v>1</v>
      </c>
      <c r="F148" s="251" t="s">
        <v>1738</v>
      </c>
      <c r="G148" s="249"/>
      <c r="H148" s="252">
        <v>7.5069999999999997</v>
      </c>
      <c r="I148" s="253"/>
      <c r="J148" s="249"/>
      <c r="K148" s="249"/>
      <c r="L148" s="254"/>
      <c r="M148" s="255"/>
      <c r="N148" s="256"/>
      <c r="O148" s="256"/>
      <c r="P148" s="256"/>
      <c r="Q148" s="256"/>
      <c r="R148" s="256"/>
      <c r="S148" s="256"/>
      <c r="T148" s="257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8" t="s">
        <v>178</v>
      </c>
      <c r="AU148" s="258" t="s">
        <v>85</v>
      </c>
      <c r="AV148" s="13" t="s">
        <v>85</v>
      </c>
      <c r="AW148" s="13" t="s">
        <v>32</v>
      </c>
      <c r="AX148" s="13" t="s">
        <v>76</v>
      </c>
      <c r="AY148" s="258" t="s">
        <v>161</v>
      </c>
    </row>
    <row r="149" s="14" customFormat="1">
      <c r="A149" s="14"/>
      <c r="B149" s="259"/>
      <c r="C149" s="260"/>
      <c r="D149" s="243" t="s">
        <v>178</v>
      </c>
      <c r="E149" s="261" t="s">
        <v>1</v>
      </c>
      <c r="F149" s="262" t="s">
        <v>1735</v>
      </c>
      <c r="G149" s="260"/>
      <c r="H149" s="263">
        <v>7.5069999999999997</v>
      </c>
      <c r="I149" s="264"/>
      <c r="J149" s="260"/>
      <c r="K149" s="260"/>
      <c r="L149" s="265"/>
      <c r="M149" s="266"/>
      <c r="N149" s="267"/>
      <c r="O149" s="267"/>
      <c r="P149" s="267"/>
      <c r="Q149" s="267"/>
      <c r="R149" s="267"/>
      <c r="S149" s="267"/>
      <c r="T149" s="268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9" t="s">
        <v>178</v>
      </c>
      <c r="AU149" s="269" t="s">
        <v>85</v>
      </c>
      <c r="AV149" s="14" t="s">
        <v>173</v>
      </c>
      <c r="AW149" s="14" t="s">
        <v>32</v>
      </c>
      <c r="AX149" s="14" t="s">
        <v>76</v>
      </c>
      <c r="AY149" s="269" t="s">
        <v>161</v>
      </c>
    </row>
    <row r="150" s="15" customFormat="1">
      <c r="A150" s="15"/>
      <c r="B150" s="270"/>
      <c r="C150" s="271"/>
      <c r="D150" s="243" t="s">
        <v>178</v>
      </c>
      <c r="E150" s="272" t="s">
        <v>1</v>
      </c>
      <c r="F150" s="273" t="s">
        <v>183</v>
      </c>
      <c r="G150" s="271"/>
      <c r="H150" s="274">
        <v>20.387999999999998</v>
      </c>
      <c r="I150" s="275"/>
      <c r="J150" s="271"/>
      <c r="K150" s="271"/>
      <c r="L150" s="276"/>
      <c r="M150" s="277"/>
      <c r="N150" s="278"/>
      <c r="O150" s="278"/>
      <c r="P150" s="278"/>
      <c r="Q150" s="278"/>
      <c r="R150" s="278"/>
      <c r="S150" s="278"/>
      <c r="T150" s="279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80" t="s">
        <v>178</v>
      </c>
      <c r="AU150" s="280" t="s">
        <v>85</v>
      </c>
      <c r="AV150" s="15" t="s">
        <v>167</v>
      </c>
      <c r="AW150" s="15" t="s">
        <v>32</v>
      </c>
      <c r="AX150" s="15" t="s">
        <v>83</v>
      </c>
      <c r="AY150" s="280" t="s">
        <v>161</v>
      </c>
    </row>
    <row r="151" s="2" customFormat="1" ht="16.5" customHeight="1">
      <c r="A151" s="39"/>
      <c r="B151" s="40"/>
      <c r="C151" s="281" t="s">
        <v>173</v>
      </c>
      <c r="D151" s="281" t="s">
        <v>227</v>
      </c>
      <c r="E151" s="282" t="s">
        <v>1739</v>
      </c>
      <c r="F151" s="283" t="s">
        <v>1740</v>
      </c>
      <c r="G151" s="284" t="s">
        <v>214</v>
      </c>
      <c r="H151" s="285">
        <v>4.4500000000000002</v>
      </c>
      <c r="I151" s="286"/>
      <c r="J151" s="287">
        <f>ROUND(I151*H151,2)</f>
        <v>0</v>
      </c>
      <c r="K151" s="288"/>
      <c r="L151" s="289"/>
      <c r="M151" s="290" t="s">
        <v>1</v>
      </c>
      <c r="N151" s="291" t="s">
        <v>43</v>
      </c>
      <c r="O151" s="93"/>
      <c r="P151" s="239">
        <f>O151*H151</f>
        <v>0</v>
      </c>
      <c r="Q151" s="239">
        <v>1</v>
      </c>
      <c r="R151" s="239">
        <f>Q151*H151</f>
        <v>4.4500000000000002</v>
      </c>
      <c r="S151" s="239">
        <v>0</v>
      </c>
      <c r="T151" s="240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1" t="s">
        <v>206</v>
      </c>
      <c r="AT151" s="241" t="s">
        <v>227</v>
      </c>
      <c r="AU151" s="241" t="s">
        <v>85</v>
      </c>
      <c r="AY151" s="18" t="s">
        <v>161</v>
      </c>
      <c r="BE151" s="242">
        <f>IF(N151="základní",J151,0)</f>
        <v>0</v>
      </c>
      <c r="BF151" s="242">
        <f>IF(N151="snížená",J151,0)</f>
        <v>0</v>
      </c>
      <c r="BG151" s="242">
        <f>IF(N151="zákl. přenesená",J151,0)</f>
        <v>0</v>
      </c>
      <c r="BH151" s="242">
        <f>IF(N151="sníž. přenesená",J151,0)</f>
        <v>0</v>
      </c>
      <c r="BI151" s="242">
        <f>IF(N151="nulová",J151,0)</f>
        <v>0</v>
      </c>
      <c r="BJ151" s="18" t="s">
        <v>167</v>
      </c>
      <c r="BK151" s="242">
        <f>ROUND(I151*H151,2)</f>
        <v>0</v>
      </c>
      <c r="BL151" s="18" t="s">
        <v>167</v>
      </c>
      <c r="BM151" s="241" t="s">
        <v>1741</v>
      </c>
    </row>
    <row r="152" s="2" customFormat="1">
      <c r="A152" s="39"/>
      <c r="B152" s="40"/>
      <c r="C152" s="41"/>
      <c r="D152" s="243" t="s">
        <v>169</v>
      </c>
      <c r="E152" s="41"/>
      <c r="F152" s="244" t="s">
        <v>1740</v>
      </c>
      <c r="G152" s="41"/>
      <c r="H152" s="41"/>
      <c r="I152" s="245"/>
      <c r="J152" s="41"/>
      <c r="K152" s="41"/>
      <c r="L152" s="45"/>
      <c r="M152" s="246"/>
      <c r="N152" s="247"/>
      <c r="O152" s="93"/>
      <c r="P152" s="93"/>
      <c r="Q152" s="93"/>
      <c r="R152" s="93"/>
      <c r="S152" s="93"/>
      <c r="T152" s="94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169</v>
      </c>
      <c r="AU152" s="18" t="s">
        <v>85</v>
      </c>
    </row>
    <row r="153" s="13" customFormat="1">
      <c r="A153" s="13"/>
      <c r="B153" s="248"/>
      <c r="C153" s="249"/>
      <c r="D153" s="243" t="s">
        <v>178</v>
      </c>
      <c r="E153" s="250" t="s">
        <v>1</v>
      </c>
      <c r="F153" s="251" t="s">
        <v>1742</v>
      </c>
      <c r="G153" s="249"/>
      <c r="H153" s="252">
        <v>2.2250000000000001</v>
      </c>
      <c r="I153" s="253"/>
      <c r="J153" s="249"/>
      <c r="K153" s="249"/>
      <c r="L153" s="254"/>
      <c r="M153" s="255"/>
      <c r="N153" s="256"/>
      <c r="O153" s="256"/>
      <c r="P153" s="256"/>
      <c r="Q153" s="256"/>
      <c r="R153" s="256"/>
      <c r="S153" s="256"/>
      <c r="T153" s="257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8" t="s">
        <v>178</v>
      </c>
      <c r="AU153" s="258" t="s">
        <v>85</v>
      </c>
      <c r="AV153" s="13" t="s">
        <v>85</v>
      </c>
      <c r="AW153" s="13" t="s">
        <v>32</v>
      </c>
      <c r="AX153" s="13" t="s">
        <v>76</v>
      </c>
      <c r="AY153" s="258" t="s">
        <v>161</v>
      </c>
    </row>
    <row r="154" s="13" customFormat="1">
      <c r="A154" s="13"/>
      <c r="B154" s="248"/>
      <c r="C154" s="249"/>
      <c r="D154" s="243" t="s">
        <v>178</v>
      </c>
      <c r="E154" s="250" t="s">
        <v>1</v>
      </c>
      <c r="F154" s="251" t="s">
        <v>1743</v>
      </c>
      <c r="G154" s="249"/>
      <c r="H154" s="252">
        <v>4.4500000000000002</v>
      </c>
      <c r="I154" s="253"/>
      <c r="J154" s="249"/>
      <c r="K154" s="249"/>
      <c r="L154" s="254"/>
      <c r="M154" s="255"/>
      <c r="N154" s="256"/>
      <c r="O154" s="256"/>
      <c r="P154" s="256"/>
      <c r="Q154" s="256"/>
      <c r="R154" s="256"/>
      <c r="S154" s="256"/>
      <c r="T154" s="257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8" t="s">
        <v>178</v>
      </c>
      <c r="AU154" s="258" t="s">
        <v>85</v>
      </c>
      <c r="AV154" s="13" t="s">
        <v>85</v>
      </c>
      <c r="AW154" s="13" t="s">
        <v>32</v>
      </c>
      <c r="AX154" s="13" t="s">
        <v>83</v>
      </c>
      <c r="AY154" s="258" t="s">
        <v>161</v>
      </c>
    </row>
    <row r="155" s="12" customFormat="1" ht="22.8" customHeight="1">
      <c r="A155" s="12"/>
      <c r="B155" s="213"/>
      <c r="C155" s="214"/>
      <c r="D155" s="215" t="s">
        <v>75</v>
      </c>
      <c r="E155" s="227" t="s">
        <v>85</v>
      </c>
      <c r="F155" s="227" t="s">
        <v>242</v>
      </c>
      <c r="G155" s="214"/>
      <c r="H155" s="214"/>
      <c r="I155" s="217"/>
      <c r="J155" s="228">
        <f>BK155</f>
        <v>0</v>
      </c>
      <c r="K155" s="214"/>
      <c r="L155" s="219"/>
      <c r="M155" s="220"/>
      <c r="N155" s="221"/>
      <c r="O155" s="221"/>
      <c r="P155" s="222">
        <f>SUM(P156:P160)</f>
        <v>0</v>
      </c>
      <c r="Q155" s="221"/>
      <c r="R155" s="222">
        <f>SUM(R156:R160)</f>
        <v>0.028454500000000001</v>
      </c>
      <c r="S155" s="221"/>
      <c r="T155" s="223">
        <f>SUM(T156:T160)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24" t="s">
        <v>83</v>
      </c>
      <c r="AT155" s="225" t="s">
        <v>75</v>
      </c>
      <c r="AU155" s="225" t="s">
        <v>83</v>
      </c>
      <c r="AY155" s="224" t="s">
        <v>161</v>
      </c>
      <c r="BK155" s="226">
        <f>SUM(BK156:BK160)</f>
        <v>0</v>
      </c>
    </row>
    <row r="156" s="2" customFormat="1" ht="24.15" customHeight="1">
      <c r="A156" s="39"/>
      <c r="B156" s="40"/>
      <c r="C156" s="229" t="s">
        <v>167</v>
      </c>
      <c r="D156" s="229" t="s">
        <v>163</v>
      </c>
      <c r="E156" s="230" t="s">
        <v>1744</v>
      </c>
      <c r="F156" s="231" t="s">
        <v>1745</v>
      </c>
      <c r="G156" s="232" t="s">
        <v>260</v>
      </c>
      <c r="H156" s="233">
        <v>33</v>
      </c>
      <c r="I156" s="234"/>
      <c r="J156" s="235">
        <f>ROUND(I156*H156,2)</f>
        <v>0</v>
      </c>
      <c r="K156" s="236"/>
      <c r="L156" s="45"/>
      <c r="M156" s="237" t="s">
        <v>1</v>
      </c>
      <c r="N156" s="238" t="s">
        <v>43</v>
      </c>
      <c r="O156" s="93"/>
      <c r="P156" s="239">
        <f>O156*H156</f>
        <v>0</v>
      </c>
      <c r="Q156" s="239">
        <v>0.00027</v>
      </c>
      <c r="R156" s="239">
        <f>Q156*H156</f>
        <v>0.0089099999999999995</v>
      </c>
      <c r="S156" s="239">
        <v>0</v>
      </c>
      <c r="T156" s="240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1" t="s">
        <v>167</v>
      </c>
      <c r="AT156" s="241" t="s">
        <v>163</v>
      </c>
      <c r="AU156" s="241" t="s">
        <v>85</v>
      </c>
      <c r="AY156" s="18" t="s">
        <v>161</v>
      </c>
      <c r="BE156" s="242">
        <f>IF(N156="základní",J156,0)</f>
        <v>0</v>
      </c>
      <c r="BF156" s="242">
        <f>IF(N156="snížená",J156,0)</f>
        <v>0</v>
      </c>
      <c r="BG156" s="242">
        <f>IF(N156="zákl. přenesená",J156,0)</f>
        <v>0</v>
      </c>
      <c r="BH156" s="242">
        <f>IF(N156="sníž. přenesená",J156,0)</f>
        <v>0</v>
      </c>
      <c r="BI156" s="242">
        <f>IF(N156="nulová",J156,0)</f>
        <v>0</v>
      </c>
      <c r="BJ156" s="18" t="s">
        <v>167</v>
      </c>
      <c r="BK156" s="242">
        <f>ROUND(I156*H156,2)</f>
        <v>0</v>
      </c>
      <c r="BL156" s="18" t="s">
        <v>167</v>
      </c>
      <c r="BM156" s="241" t="s">
        <v>1746</v>
      </c>
    </row>
    <row r="157" s="2" customFormat="1">
      <c r="A157" s="39"/>
      <c r="B157" s="40"/>
      <c r="C157" s="41"/>
      <c r="D157" s="243" t="s">
        <v>169</v>
      </c>
      <c r="E157" s="41"/>
      <c r="F157" s="244" t="s">
        <v>1745</v>
      </c>
      <c r="G157" s="41"/>
      <c r="H157" s="41"/>
      <c r="I157" s="245"/>
      <c r="J157" s="41"/>
      <c r="K157" s="41"/>
      <c r="L157" s="45"/>
      <c r="M157" s="246"/>
      <c r="N157" s="247"/>
      <c r="O157" s="93"/>
      <c r="P157" s="93"/>
      <c r="Q157" s="93"/>
      <c r="R157" s="93"/>
      <c r="S157" s="93"/>
      <c r="T157" s="94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169</v>
      </c>
      <c r="AU157" s="18" t="s">
        <v>85</v>
      </c>
    </row>
    <row r="158" s="2" customFormat="1" ht="24.15" customHeight="1">
      <c r="A158" s="39"/>
      <c r="B158" s="40"/>
      <c r="C158" s="281" t="s">
        <v>191</v>
      </c>
      <c r="D158" s="281" t="s">
        <v>227</v>
      </c>
      <c r="E158" s="282" t="s">
        <v>1747</v>
      </c>
      <c r="F158" s="283" t="s">
        <v>1748</v>
      </c>
      <c r="G158" s="284" t="s">
        <v>260</v>
      </c>
      <c r="H158" s="285">
        <v>39.088999999999999</v>
      </c>
      <c r="I158" s="286"/>
      <c r="J158" s="287">
        <f>ROUND(I158*H158,2)</f>
        <v>0</v>
      </c>
      <c r="K158" s="288"/>
      <c r="L158" s="289"/>
      <c r="M158" s="290" t="s">
        <v>1</v>
      </c>
      <c r="N158" s="291" t="s">
        <v>43</v>
      </c>
      <c r="O158" s="93"/>
      <c r="P158" s="239">
        <f>O158*H158</f>
        <v>0</v>
      </c>
      <c r="Q158" s="239">
        <v>0.00050000000000000001</v>
      </c>
      <c r="R158" s="239">
        <f>Q158*H158</f>
        <v>0.019544499999999999</v>
      </c>
      <c r="S158" s="239">
        <v>0</v>
      </c>
      <c r="T158" s="240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1" t="s">
        <v>206</v>
      </c>
      <c r="AT158" s="241" t="s">
        <v>227</v>
      </c>
      <c r="AU158" s="241" t="s">
        <v>85</v>
      </c>
      <c r="AY158" s="18" t="s">
        <v>161</v>
      </c>
      <c r="BE158" s="242">
        <f>IF(N158="základní",J158,0)</f>
        <v>0</v>
      </c>
      <c r="BF158" s="242">
        <f>IF(N158="snížená",J158,0)</f>
        <v>0</v>
      </c>
      <c r="BG158" s="242">
        <f>IF(N158="zákl. přenesená",J158,0)</f>
        <v>0</v>
      </c>
      <c r="BH158" s="242">
        <f>IF(N158="sníž. přenesená",J158,0)</f>
        <v>0</v>
      </c>
      <c r="BI158" s="242">
        <f>IF(N158="nulová",J158,0)</f>
        <v>0</v>
      </c>
      <c r="BJ158" s="18" t="s">
        <v>167</v>
      </c>
      <c r="BK158" s="242">
        <f>ROUND(I158*H158,2)</f>
        <v>0</v>
      </c>
      <c r="BL158" s="18" t="s">
        <v>167</v>
      </c>
      <c r="BM158" s="241" t="s">
        <v>1749</v>
      </c>
    </row>
    <row r="159" s="2" customFormat="1">
      <c r="A159" s="39"/>
      <c r="B159" s="40"/>
      <c r="C159" s="41"/>
      <c r="D159" s="243" t="s">
        <v>169</v>
      </c>
      <c r="E159" s="41"/>
      <c r="F159" s="244" t="s">
        <v>1748</v>
      </c>
      <c r="G159" s="41"/>
      <c r="H159" s="41"/>
      <c r="I159" s="245"/>
      <c r="J159" s="41"/>
      <c r="K159" s="41"/>
      <c r="L159" s="45"/>
      <c r="M159" s="246"/>
      <c r="N159" s="247"/>
      <c r="O159" s="93"/>
      <c r="P159" s="93"/>
      <c r="Q159" s="93"/>
      <c r="R159" s="93"/>
      <c r="S159" s="93"/>
      <c r="T159" s="94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169</v>
      </c>
      <c r="AU159" s="18" t="s">
        <v>85</v>
      </c>
    </row>
    <row r="160" s="13" customFormat="1">
      <c r="A160" s="13"/>
      <c r="B160" s="248"/>
      <c r="C160" s="249"/>
      <c r="D160" s="243" t="s">
        <v>178</v>
      </c>
      <c r="E160" s="250" t="s">
        <v>1</v>
      </c>
      <c r="F160" s="251" t="s">
        <v>1750</v>
      </c>
      <c r="G160" s="249"/>
      <c r="H160" s="252">
        <v>39.088999999999999</v>
      </c>
      <c r="I160" s="253"/>
      <c r="J160" s="249"/>
      <c r="K160" s="249"/>
      <c r="L160" s="254"/>
      <c r="M160" s="255"/>
      <c r="N160" s="256"/>
      <c r="O160" s="256"/>
      <c r="P160" s="256"/>
      <c r="Q160" s="256"/>
      <c r="R160" s="256"/>
      <c r="S160" s="256"/>
      <c r="T160" s="257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8" t="s">
        <v>178</v>
      </c>
      <c r="AU160" s="258" t="s">
        <v>85</v>
      </c>
      <c r="AV160" s="13" t="s">
        <v>85</v>
      </c>
      <c r="AW160" s="13" t="s">
        <v>32</v>
      </c>
      <c r="AX160" s="13" t="s">
        <v>83</v>
      </c>
      <c r="AY160" s="258" t="s">
        <v>161</v>
      </c>
    </row>
    <row r="161" s="12" customFormat="1" ht="22.8" customHeight="1">
      <c r="A161" s="12"/>
      <c r="B161" s="213"/>
      <c r="C161" s="214"/>
      <c r="D161" s="215" t="s">
        <v>75</v>
      </c>
      <c r="E161" s="227" t="s">
        <v>173</v>
      </c>
      <c r="F161" s="227" t="s">
        <v>247</v>
      </c>
      <c r="G161" s="214"/>
      <c r="H161" s="214"/>
      <c r="I161" s="217"/>
      <c r="J161" s="228">
        <f>BK161</f>
        <v>0</v>
      </c>
      <c r="K161" s="214"/>
      <c r="L161" s="219"/>
      <c r="M161" s="220"/>
      <c r="N161" s="221"/>
      <c r="O161" s="221"/>
      <c r="P161" s="222">
        <f>SUM(P162:P170)</f>
        <v>0</v>
      </c>
      <c r="Q161" s="221"/>
      <c r="R161" s="222">
        <f>SUM(R162:R170)</f>
        <v>7.7054600000000004</v>
      </c>
      <c r="S161" s="221"/>
      <c r="T161" s="223">
        <f>SUM(T162:T170)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24" t="s">
        <v>83</v>
      </c>
      <c r="AT161" s="225" t="s">
        <v>75</v>
      </c>
      <c r="AU161" s="225" t="s">
        <v>83</v>
      </c>
      <c r="AY161" s="224" t="s">
        <v>161</v>
      </c>
      <c r="BK161" s="226">
        <f>SUM(BK162:BK170)</f>
        <v>0</v>
      </c>
    </row>
    <row r="162" s="2" customFormat="1" ht="33" customHeight="1">
      <c r="A162" s="39"/>
      <c r="B162" s="40"/>
      <c r="C162" s="229" t="s">
        <v>196</v>
      </c>
      <c r="D162" s="229" t="s">
        <v>163</v>
      </c>
      <c r="E162" s="230" t="s">
        <v>1751</v>
      </c>
      <c r="F162" s="231" t="s">
        <v>1752</v>
      </c>
      <c r="G162" s="232" t="s">
        <v>266</v>
      </c>
      <c r="H162" s="233">
        <v>1</v>
      </c>
      <c r="I162" s="234"/>
      <c r="J162" s="235">
        <f>ROUND(I162*H162,2)</f>
        <v>0</v>
      </c>
      <c r="K162" s="236"/>
      <c r="L162" s="45"/>
      <c r="M162" s="237" t="s">
        <v>1</v>
      </c>
      <c r="N162" s="238" t="s">
        <v>43</v>
      </c>
      <c r="O162" s="93"/>
      <c r="P162" s="239">
        <f>O162*H162</f>
        <v>0</v>
      </c>
      <c r="Q162" s="239">
        <v>0.048430000000000001</v>
      </c>
      <c r="R162" s="239">
        <f>Q162*H162</f>
        <v>0.048430000000000001</v>
      </c>
      <c r="S162" s="239">
        <v>0</v>
      </c>
      <c r="T162" s="240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1" t="s">
        <v>167</v>
      </c>
      <c r="AT162" s="241" t="s">
        <v>163</v>
      </c>
      <c r="AU162" s="241" t="s">
        <v>85</v>
      </c>
      <c r="AY162" s="18" t="s">
        <v>161</v>
      </c>
      <c r="BE162" s="242">
        <f>IF(N162="základní",J162,0)</f>
        <v>0</v>
      </c>
      <c r="BF162" s="242">
        <f>IF(N162="snížená",J162,0)</f>
        <v>0</v>
      </c>
      <c r="BG162" s="242">
        <f>IF(N162="zákl. přenesená",J162,0)</f>
        <v>0</v>
      </c>
      <c r="BH162" s="242">
        <f>IF(N162="sníž. přenesená",J162,0)</f>
        <v>0</v>
      </c>
      <c r="BI162" s="242">
        <f>IF(N162="nulová",J162,0)</f>
        <v>0</v>
      </c>
      <c r="BJ162" s="18" t="s">
        <v>167</v>
      </c>
      <c r="BK162" s="242">
        <f>ROUND(I162*H162,2)</f>
        <v>0</v>
      </c>
      <c r="BL162" s="18" t="s">
        <v>167</v>
      </c>
      <c r="BM162" s="241" t="s">
        <v>1753</v>
      </c>
    </row>
    <row r="163" s="2" customFormat="1">
      <c r="A163" s="39"/>
      <c r="B163" s="40"/>
      <c r="C163" s="41"/>
      <c r="D163" s="243" t="s">
        <v>169</v>
      </c>
      <c r="E163" s="41"/>
      <c r="F163" s="244" t="s">
        <v>1752</v>
      </c>
      <c r="G163" s="41"/>
      <c r="H163" s="41"/>
      <c r="I163" s="245"/>
      <c r="J163" s="41"/>
      <c r="K163" s="41"/>
      <c r="L163" s="45"/>
      <c r="M163" s="246"/>
      <c r="N163" s="247"/>
      <c r="O163" s="93"/>
      <c r="P163" s="93"/>
      <c r="Q163" s="93"/>
      <c r="R163" s="93"/>
      <c r="S163" s="93"/>
      <c r="T163" s="94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169</v>
      </c>
      <c r="AU163" s="18" t="s">
        <v>85</v>
      </c>
    </row>
    <row r="164" s="2" customFormat="1" ht="37.8" customHeight="1">
      <c r="A164" s="39"/>
      <c r="B164" s="40"/>
      <c r="C164" s="229" t="s">
        <v>201</v>
      </c>
      <c r="D164" s="229" t="s">
        <v>163</v>
      </c>
      <c r="E164" s="230" t="s">
        <v>1754</v>
      </c>
      <c r="F164" s="231" t="s">
        <v>1755</v>
      </c>
      <c r="G164" s="232" t="s">
        <v>266</v>
      </c>
      <c r="H164" s="233">
        <v>10</v>
      </c>
      <c r="I164" s="234"/>
      <c r="J164" s="235">
        <f>ROUND(I164*H164,2)</f>
        <v>0</v>
      </c>
      <c r="K164" s="236"/>
      <c r="L164" s="45"/>
      <c r="M164" s="237" t="s">
        <v>1</v>
      </c>
      <c r="N164" s="238" t="s">
        <v>43</v>
      </c>
      <c r="O164" s="93"/>
      <c r="P164" s="239">
        <f>O164*H164</f>
        <v>0</v>
      </c>
      <c r="Q164" s="239">
        <v>0.073669999999999999</v>
      </c>
      <c r="R164" s="239">
        <f>Q164*H164</f>
        <v>0.73670000000000002</v>
      </c>
      <c r="S164" s="239">
        <v>0</v>
      </c>
      <c r="T164" s="240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1" t="s">
        <v>167</v>
      </c>
      <c r="AT164" s="241" t="s">
        <v>163</v>
      </c>
      <c r="AU164" s="241" t="s">
        <v>85</v>
      </c>
      <c r="AY164" s="18" t="s">
        <v>161</v>
      </c>
      <c r="BE164" s="242">
        <f>IF(N164="základní",J164,0)</f>
        <v>0</v>
      </c>
      <c r="BF164" s="242">
        <f>IF(N164="snížená",J164,0)</f>
        <v>0</v>
      </c>
      <c r="BG164" s="242">
        <f>IF(N164="zákl. přenesená",J164,0)</f>
        <v>0</v>
      </c>
      <c r="BH164" s="242">
        <f>IF(N164="sníž. přenesená",J164,0)</f>
        <v>0</v>
      </c>
      <c r="BI164" s="242">
        <f>IF(N164="nulová",J164,0)</f>
        <v>0</v>
      </c>
      <c r="BJ164" s="18" t="s">
        <v>167</v>
      </c>
      <c r="BK164" s="242">
        <f>ROUND(I164*H164,2)</f>
        <v>0</v>
      </c>
      <c r="BL164" s="18" t="s">
        <v>167</v>
      </c>
      <c r="BM164" s="241" t="s">
        <v>1756</v>
      </c>
    </row>
    <row r="165" s="2" customFormat="1">
      <c r="A165" s="39"/>
      <c r="B165" s="40"/>
      <c r="C165" s="41"/>
      <c r="D165" s="243" t="s">
        <v>169</v>
      </c>
      <c r="E165" s="41"/>
      <c r="F165" s="244" t="s">
        <v>1755</v>
      </c>
      <c r="G165" s="41"/>
      <c r="H165" s="41"/>
      <c r="I165" s="245"/>
      <c r="J165" s="41"/>
      <c r="K165" s="41"/>
      <c r="L165" s="45"/>
      <c r="M165" s="246"/>
      <c r="N165" s="247"/>
      <c r="O165" s="93"/>
      <c r="P165" s="93"/>
      <c r="Q165" s="93"/>
      <c r="R165" s="93"/>
      <c r="S165" s="93"/>
      <c r="T165" s="94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169</v>
      </c>
      <c r="AU165" s="18" t="s">
        <v>85</v>
      </c>
    </row>
    <row r="166" s="13" customFormat="1">
      <c r="A166" s="13"/>
      <c r="B166" s="248"/>
      <c r="C166" s="249"/>
      <c r="D166" s="243" t="s">
        <v>178</v>
      </c>
      <c r="E166" s="250" t="s">
        <v>1</v>
      </c>
      <c r="F166" s="251" t="s">
        <v>1757</v>
      </c>
      <c r="G166" s="249"/>
      <c r="H166" s="252">
        <v>10</v>
      </c>
      <c r="I166" s="253"/>
      <c r="J166" s="249"/>
      <c r="K166" s="249"/>
      <c r="L166" s="254"/>
      <c r="M166" s="255"/>
      <c r="N166" s="256"/>
      <c r="O166" s="256"/>
      <c r="P166" s="256"/>
      <c r="Q166" s="256"/>
      <c r="R166" s="256"/>
      <c r="S166" s="256"/>
      <c r="T166" s="257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8" t="s">
        <v>178</v>
      </c>
      <c r="AU166" s="258" t="s">
        <v>85</v>
      </c>
      <c r="AV166" s="13" t="s">
        <v>85</v>
      </c>
      <c r="AW166" s="13" t="s">
        <v>32</v>
      </c>
      <c r="AX166" s="13" t="s">
        <v>83</v>
      </c>
      <c r="AY166" s="258" t="s">
        <v>161</v>
      </c>
    </row>
    <row r="167" s="2" customFormat="1" ht="16.5" customHeight="1">
      <c r="A167" s="39"/>
      <c r="B167" s="40"/>
      <c r="C167" s="229" t="s">
        <v>206</v>
      </c>
      <c r="D167" s="229" t="s">
        <v>163</v>
      </c>
      <c r="E167" s="230" t="s">
        <v>1758</v>
      </c>
      <c r="F167" s="231" t="s">
        <v>1759</v>
      </c>
      <c r="G167" s="232" t="s">
        <v>266</v>
      </c>
      <c r="H167" s="233">
        <v>1</v>
      </c>
      <c r="I167" s="234"/>
      <c r="J167" s="235">
        <f>ROUND(I167*H167,2)</f>
        <v>0</v>
      </c>
      <c r="K167" s="236"/>
      <c r="L167" s="45"/>
      <c r="M167" s="237" t="s">
        <v>1</v>
      </c>
      <c r="N167" s="238" t="s">
        <v>43</v>
      </c>
      <c r="O167" s="93"/>
      <c r="P167" s="239">
        <f>O167*H167</f>
        <v>0</v>
      </c>
      <c r="Q167" s="239">
        <v>1.02033</v>
      </c>
      <c r="R167" s="239">
        <f>Q167*H167</f>
        <v>1.02033</v>
      </c>
      <c r="S167" s="239">
        <v>0</v>
      </c>
      <c r="T167" s="240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1" t="s">
        <v>167</v>
      </c>
      <c r="AT167" s="241" t="s">
        <v>163</v>
      </c>
      <c r="AU167" s="241" t="s">
        <v>85</v>
      </c>
      <c r="AY167" s="18" t="s">
        <v>161</v>
      </c>
      <c r="BE167" s="242">
        <f>IF(N167="základní",J167,0)</f>
        <v>0</v>
      </c>
      <c r="BF167" s="242">
        <f>IF(N167="snížená",J167,0)</f>
        <v>0</v>
      </c>
      <c r="BG167" s="242">
        <f>IF(N167="zákl. přenesená",J167,0)</f>
        <v>0</v>
      </c>
      <c r="BH167" s="242">
        <f>IF(N167="sníž. přenesená",J167,0)</f>
        <v>0</v>
      </c>
      <c r="BI167" s="242">
        <f>IF(N167="nulová",J167,0)</f>
        <v>0</v>
      </c>
      <c r="BJ167" s="18" t="s">
        <v>167</v>
      </c>
      <c r="BK167" s="242">
        <f>ROUND(I167*H167,2)</f>
        <v>0</v>
      </c>
      <c r="BL167" s="18" t="s">
        <v>167</v>
      </c>
      <c r="BM167" s="241" t="s">
        <v>1760</v>
      </c>
    </row>
    <row r="168" s="2" customFormat="1">
      <c r="A168" s="39"/>
      <c r="B168" s="40"/>
      <c r="C168" s="41"/>
      <c r="D168" s="243" t="s">
        <v>169</v>
      </c>
      <c r="E168" s="41"/>
      <c r="F168" s="244" t="s">
        <v>1761</v>
      </c>
      <c r="G168" s="41"/>
      <c r="H168" s="41"/>
      <c r="I168" s="245"/>
      <c r="J168" s="41"/>
      <c r="K168" s="41"/>
      <c r="L168" s="45"/>
      <c r="M168" s="246"/>
      <c r="N168" s="247"/>
      <c r="O168" s="93"/>
      <c r="P168" s="93"/>
      <c r="Q168" s="93"/>
      <c r="R168" s="93"/>
      <c r="S168" s="93"/>
      <c r="T168" s="94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169</v>
      </c>
      <c r="AU168" s="18" t="s">
        <v>85</v>
      </c>
    </row>
    <row r="169" s="2" customFormat="1" ht="16.5" customHeight="1">
      <c r="A169" s="39"/>
      <c r="B169" s="40"/>
      <c r="C169" s="281" t="s">
        <v>211</v>
      </c>
      <c r="D169" s="281" t="s">
        <v>227</v>
      </c>
      <c r="E169" s="282" t="s">
        <v>1762</v>
      </c>
      <c r="F169" s="283" t="s">
        <v>1763</v>
      </c>
      <c r="G169" s="284" t="s">
        <v>266</v>
      </c>
      <c r="H169" s="285">
        <v>1</v>
      </c>
      <c r="I169" s="286"/>
      <c r="J169" s="287">
        <f>ROUND(I169*H169,2)</f>
        <v>0</v>
      </c>
      <c r="K169" s="288"/>
      <c r="L169" s="289"/>
      <c r="M169" s="290" t="s">
        <v>1</v>
      </c>
      <c r="N169" s="291" t="s">
        <v>43</v>
      </c>
      <c r="O169" s="93"/>
      <c r="P169" s="239">
        <f>O169*H169</f>
        <v>0</v>
      </c>
      <c r="Q169" s="239">
        <v>5.9000000000000004</v>
      </c>
      <c r="R169" s="239">
        <f>Q169*H169</f>
        <v>5.9000000000000004</v>
      </c>
      <c r="S169" s="239">
        <v>0</v>
      </c>
      <c r="T169" s="240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1" t="s">
        <v>206</v>
      </c>
      <c r="AT169" s="241" t="s">
        <v>227</v>
      </c>
      <c r="AU169" s="241" t="s">
        <v>85</v>
      </c>
      <c r="AY169" s="18" t="s">
        <v>161</v>
      </c>
      <c r="BE169" s="242">
        <f>IF(N169="základní",J169,0)</f>
        <v>0</v>
      </c>
      <c r="BF169" s="242">
        <f>IF(N169="snížená",J169,0)</f>
        <v>0</v>
      </c>
      <c r="BG169" s="242">
        <f>IF(N169="zákl. přenesená",J169,0)</f>
        <v>0</v>
      </c>
      <c r="BH169" s="242">
        <f>IF(N169="sníž. přenesená",J169,0)</f>
        <v>0</v>
      </c>
      <c r="BI169" s="242">
        <f>IF(N169="nulová",J169,0)</f>
        <v>0</v>
      </c>
      <c r="BJ169" s="18" t="s">
        <v>167</v>
      </c>
      <c r="BK169" s="242">
        <f>ROUND(I169*H169,2)</f>
        <v>0</v>
      </c>
      <c r="BL169" s="18" t="s">
        <v>167</v>
      </c>
      <c r="BM169" s="241" t="s">
        <v>1764</v>
      </c>
    </row>
    <row r="170" s="2" customFormat="1">
      <c r="A170" s="39"/>
      <c r="B170" s="40"/>
      <c r="C170" s="41"/>
      <c r="D170" s="243" t="s">
        <v>169</v>
      </c>
      <c r="E170" s="41"/>
      <c r="F170" s="244" t="s">
        <v>1763</v>
      </c>
      <c r="G170" s="41"/>
      <c r="H170" s="41"/>
      <c r="I170" s="245"/>
      <c r="J170" s="41"/>
      <c r="K170" s="41"/>
      <c r="L170" s="45"/>
      <c r="M170" s="246"/>
      <c r="N170" s="247"/>
      <c r="O170" s="93"/>
      <c r="P170" s="93"/>
      <c r="Q170" s="93"/>
      <c r="R170" s="93"/>
      <c r="S170" s="93"/>
      <c r="T170" s="94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169</v>
      </c>
      <c r="AU170" s="18" t="s">
        <v>85</v>
      </c>
    </row>
    <row r="171" s="12" customFormat="1" ht="22.8" customHeight="1">
      <c r="A171" s="12"/>
      <c r="B171" s="213"/>
      <c r="C171" s="214"/>
      <c r="D171" s="215" t="s">
        <v>75</v>
      </c>
      <c r="E171" s="227" t="s">
        <v>196</v>
      </c>
      <c r="F171" s="227" t="s">
        <v>341</v>
      </c>
      <c r="G171" s="214"/>
      <c r="H171" s="214"/>
      <c r="I171" s="217"/>
      <c r="J171" s="228">
        <f>BK171</f>
        <v>0</v>
      </c>
      <c r="K171" s="214"/>
      <c r="L171" s="219"/>
      <c r="M171" s="220"/>
      <c r="N171" s="221"/>
      <c r="O171" s="221"/>
      <c r="P171" s="222">
        <f>SUM(P172:P179)</f>
        <v>0</v>
      </c>
      <c r="Q171" s="221"/>
      <c r="R171" s="222">
        <f>SUM(R172:R179)</f>
        <v>1.9035493499999998</v>
      </c>
      <c r="S171" s="221"/>
      <c r="T171" s="223">
        <f>SUM(T172:T179)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24" t="s">
        <v>83</v>
      </c>
      <c r="AT171" s="225" t="s">
        <v>75</v>
      </c>
      <c r="AU171" s="225" t="s">
        <v>83</v>
      </c>
      <c r="AY171" s="224" t="s">
        <v>161</v>
      </c>
      <c r="BK171" s="226">
        <f>SUM(BK172:BK179)</f>
        <v>0</v>
      </c>
    </row>
    <row r="172" s="2" customFormat="1" ht="24.15" customHeight="1">
      <c r="A172" s="39"/>
      <c r="B172" s="40"/>
      <c r="C172" s="229" t="s">
        <v>217</v>
      </c>
      <c r="D172" s="229" t="s">
        <v>163</v>
      </c>
      <c r="E172" s="230" t="s">
        <v>1765</v>
      </c>
      <c r="F172" s="231" t="s">
        <v>1766</v>
      </c>
      <c r="G172" s="232" t="s">
        <v>260</v>
      </c>
      <c r="H172" s="233">
        <v>2.3479999999999999</v>
      </c>
      <c r="I172" s="234"/>
      <c r="J172" s="235">
        <f>ROUND(I172*H172,2)</f>
        <v>0</v>
      </c>
      <c r="K172" s="236"/>
      <c r="L172" s="45"/>
      <c r="M172" s="237" t="s">
        <v>1</v>
      </c>
      <c r="N172" s="238" t="s">
        <v>43</v>
      </c>
      <c r="O172" s="93"/>
      <c r="P172" s="239">
        <f>O172*H172</f>
        <v>0</v>
      </c>
      <c r="Q172" s="239">
        <v>0.038199999999999998</v>
      </c>
      <c r="R172" s="239">
        <f>Q172*H172</f>
        <v>0.089693599999999984</v>
      </c>
      <c r="S172" s="239">
        <v>0</v>
      </c>
      <c r="T172" s="240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1" t="s">
        <v>167</v>
      </c>
      <c r="AT172" s="241" t="s">
        <v>163</v>
      </c>
      <c r="AU172" s="241" t="s">
        <v>85</v>
      </c>
      <c r="AY172" s="18" t="s">
        <v>161</v>
      </c>
      <c r="BE172" s="242">
        <f>IF(N172="základní",J172,0)</f>
        <v>0</v>
      </c>
      <c r="BF172" s="242">
        <f>IF(N172="snížená",J172,0)</f>
        <v>0</v>
      </c>
      <c r="BG172" s="242">
        <f>IF(N172="zákl. přenesená",J172,0)</f>
        <v>0</v>
      </c>
      <c r="BH172" s="242">
        <f>IF(N172="sníž. přenesená",J172,0)</f>
        <v>0</v>
      </c>
      <c r="BI172" s="242">
        <f>IF(N172="nulová",J172,0)</f>
        <v>0</v>
      </c>
      <c r="BJ172" s="18" t="s">
        <v>167</v>
      </c>
      <c r="BK172" s="242">
        <f>ROUND(I172*H172,2)</f>
        <v>0</v>
      </c>
      <c r="BL172" s="18" t="s">
        <v>167</v>
      </c>
      <c r="BM172" s="241" t="s">
        <v>1767</v>
      </c>
    </row>
    <row r="173" s="2" customFormat="1">
      <c r="A173" s="39"/>
      <c r="B173" s="40"/>
      <c r="C173" s="41"/>
      <c r="D173" s="243" t="s">
        <v>169</v>
      </c>
      <c r="E173" s="41"/>
      <c r="F173" s="244" t="s">
        <v>1766</v>
      </c>
      <c r="G173" s="41"/>
      <c r="H173" s="41"/>
      <c r="I173" s="245"/>
      <c r="J173" s="41"/>
      <c r="K173" s="41"/>
      <c r="L173" s="45"/>
      <c r="M173" s="246"/>
      <c r="N173" s="247"/>
      <c r="O173" s="93"/>
      <c r="P173" s="93"/>
      <c r="Q173" s="93"/>
      <c r="R173" s="93"/>
      <c r="S173" s="93"/>
      <c r="T173" s="94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169</v>
      </c>
      <c r="AU173" s="18" t="s">
        <v>85</v>
      </c>
    </row>
    <row r="174" s="13" customFormat="1">
      <c r="A174" s="13"/>
      <c r="B174" s="248"/>
      <c r="C174" s="249"/>
      <c r="D174" s="243" t="s">
        <v>178</v>
      </c>
      <c r="E174" s="250" t="s">
        <v>1</v>
      </c>
      <c r="F174" s="251" t="s">
        <v>1768</v>
      </c>
      <c r="G174" s="249"/>
      <c r="H174" s="252">
        <v>1.373</v>
      </c>
      <c r="I174" s="253"/>
      <c r="J174" s="249"/>
      <c r="K174" s="249"/>
      <c r="L174" s="254"/>
      <c r="M174" s="255"/>
      <c r="N174" s="256"/>
      <c r="O174" s="256"/>
      <c r="P174" s="256"/>
      <c r="Q174" s="256"/>
      <c r="R174" s="256"/>
      <c r="S174" s="256"/>
      <c r="T174" s="257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8" t="s">
        <v>178</v>
      </c>
      <c r="AU174" s="258" t="s">
        <v>85</v>
      </c>
      <c r="AV174" s="13" t="s">
        <v>85</v>
      </c>
      <c r="AW174" s="13" t="s">
        <v>32</v>
      </c>
      <c r="AX174" s="13" t="s">
        <v>76</v>
      </c>
      <c r="AY174" s="258" t="s">
        <v>161</v>
      </c>
    </row>
    <row r="175" s="13" customFormat="1">
      <c r="A175" s="13"/>
      <c r="B175" s="248"/>
      <c r="C175" s="249"/>
      <c r="D175" s="243" t="s">
        <v>178</v>
      </c>
      <c r="E175" s="250" t="s">
        <v>1</v>
      </c>
      <c r="F175" s="251" t="s">
        <v>1769</v>
      </c>
      <c r="G175" s="249"/>
      <c r="H175" s="252">
        <v>0.97499999999999998</v>
      </c>
      <c r="I175" s="253"/>
      <c r="J175" s="249"/>
      <c r="K175" s="249"/>
      <c r="L175" s="254"/>
      <c r="M175" s="255"/>
      <c r="N175" s="256"/>
      <c r="O175" s="256"/>
      <c r="P175" s="256"/>
      <c r="Q175" s="256"/>
      <c r="R175" s="256"/>
      <c r="S175" s="256"/>
      <c r="T175" s="257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8" t="s">
        <v>178</v>
      </c>
      <c r="AU175" s="258" t="s">
        <v>85</v>
      </c>
      <c r="AV175" s="13" t="s">
        <v>85</v>
      </c>
      <c r="AW175" s="13" t="s">
        <v>32</v>
      </c>
      <c r="AX175" s="13" t="s">
        <v>76</v>
      </c>
      <c r="AY175" s="258" t="s">
        <v>161</v>
      </c>
    </row>
    <row r="176" s="15" customFormat="1">
      <c r="A176" s="15"/>
      <c r="B176" s="270"/>
      <c r="C176" s="271"/>
      <c r="D176" s="243" t="s">
        <v>178</v>
      </c>
      <c r="E176" s="272" t="s">
        <v>1</v>
      </c>
      <c r="F176" s="273" t="s">
        <v>183</v>
      </c>
      <c r="G176" s="271"/>
      <c r="H176" s="274">
        <v>2.3479999999999999</v>
      </c>
      <c r="I176" s="275"/>
      <c r="J176" s="271"/>
      <c r="K176" s="271"/>
      <c r="L176" s="276"/>
      <c r="M176" s="277"/>
      <c r="N176" s="278"/>
      <c r="O176" s="278"/>
      <c r="P176" s="278"/>
      <c r="Q176" s="278"/>
      <c r="R176" s="278"/>
      <c r="S176" s="278"/>
      <c r="T176" s="279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80" t="s">
        <v>178</v>
      </c>
      <c r="AU176" s="280" t="s">
        <v>85</v>
      </c>
      <c r="AV176" s="15" t="s">
        <v>167</v>
      </c>
      <c r="AW176" s="15" t="s">
        <v>32</v>
      </c>
      <c r="AX176" s="15" t="s">
        <v>83</v>
      </c>
      <c r="AY176" s="280" t="s">
        <v>161</v>
      </c>
    </row>
    <row r="177" s="2" customFormat="1" ht="33" customHeight="1">
      <c r="A177" s="39"/>
      <c r="B177" s="40"/>
      <c r="C177" s="229" t="s">
        <v>222</v>
      </c>
      <c r="D177" s="229" t="s">
        <v>163</v>
      </c>
      <c r="E177" s="230" t="s">
        <v>1770</v>
      </c>
      <c r="F177" s="231" t="s">
        <v>1771</v>
      </c>
      <c r="G177" s="232" t="s">
        <v>176</v>
      </c>
      <c r="H177" s="233">
        <v>0.72499999999999998</v>
      </c>
      <c r="I177" s="234"/>
      <c r="J177" s="235">
        <f>ROUND(I177*H177,2)</f>
        <v>0</v>
      </c>
      <c r="K177" s="236"/>
      <c r="L177" s="45"/>
      <c r="M177" s="237" t="s">
        <v>1</v>
      </c>
      <c r="N177" s="238" t="s">
        <v>43</v>
      </c>
      <c r="O177" s="93"/>
      <c r="P177" s="239">
        <f>O177*H177</f>
        <v>0</v>
      </c>
      <c r="Q177" s="239">
        <v>2.5018699999999998</v>
      </c>
      <c r="R177" s="239">
        <f>Q177*H177</f>
        <v>1.8138557499999999</v>
      </c>
      <c r="S177" s="239">
        <v>0</v>
      </c>
      <c r="T177" s="240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41" t="s">
        <v>167</v>
      </c>
      <c r="AT177" s="241" t="s">
        <v>163</v>
      </c>
      <c r="AU177" s="241" t="s">
        <v>85</v>
      </c>
      <c r="AY177" s="18" t="s">
        <v>161</v>
      </c>
      <c r="BE177" s="242">
        <f>IF(N177="základní",J177,0)</f>
        <v>0</v>
      </c>
      <c r="BF177" s="242">
        <f>IF(N177="snížená",J177,0)</f>
        <v>0</v>
      </c>
      <c r="BG177" s="242">
        <f>IF(N177="zákl. přenesená",J177,0)</f>
        <v>0</v>
      </c>
      <c r="BH177" s="242">
        <f>IF(N177="sníž. přenesená",J177,0)</f>
        <v>0</v>
      </c>
      <c r="BI177" s="242">
        <f>IF(N177="nulová",J177,0)</f>
        <v>0</v>
      </c>
      <c r="BJ177" s="18" t="s">
        <v>167</v>
      </c>
      <c r="BK177" s="242">
        <f>ROUND(I177*H177,2)</f>
        <v>0</v>
      </c>
      <c r="BL177" s="18" t="s">
        <v>167</v>
      </c>
      <c r="BM177" s="241" t="s">
        <v>1772</v>
      </c>
    </row>
    <row r="178" s="2" customFormat="1">
      <c r="A178" s="39"/>
      <c r="B178" s="40"/>
      <c r="C178" s="41"/>
      <c r="D178" s="243" t="s">
        <v>169</v>
      </c>
      <c r="E178" s="41"/>
      <c r="F178" s="244" t="s">
        <v>1771</v>
      </c>
      <c r="G178" s="41"/>
      <c r="H178" s="41"/>
      <c r="I178" s="245"/>
      <c r="J178" s="41"/>
      <c r="K178" s="41"/>
      <c r="L178" s="45"/>
      <c r="M178" s="246"/>
      <c r="N178" s="247"/>
      <c r="O178" s="93"/>
      <c r="P178" s="93"/>
      <c r="Q178" s="93"/>
      <c r="R178" s="93"/>
      <c r="S178" s="93"/>
      <c r="T178" s="94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169</v>
      </c>
      <c r="AU178" s="18" t="s">
        <v>85</v>
      </c>
    </row>
    <row r="179" s="13" customFormat="1">
      <c r="A179" s="13"/>
      <c r="B179" s="248"/>
      <c r="C179" s="249"/>
      <c r="D179" s="243" t="s">
        <v>178</v>
      </c>
      <c r="E179" s="250" t="s">
        <v>1</v>
      </c>
      <c r="F179" s="251" t="s">
        <v>1773</v>
      </c>
      <c r="G179" s="249"/>
      <c r="H179" s="252">
        <v>0.72499999999999998</v>
      </c>
      <c r="I179" s="253"/>
      <c r="J179" s="249"/>
      <c r="K179" s="249"/>
      <c r="L179" s="254"/>
      <c r="M179" s="255"/>
      <c r="N179" s="256"/>
      <c r="O179" s="256"/>
      <c r="P179" s="256"/>
      <c r="Q179" s="256"/>
      <c r="R179" s="256"/>
      <c r="S179" s="256"/>
      <c r="T179" s="257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8" t="s">
        <v>178</v>
      </c>
      <c r="AU179" s="258" t="s">
        <v>85</v>
      </c>
      <c r="AV179" s="13" t="s">
        <v>85</v>
      </c>
      <c r="AW179" s="13" t="s">
        <v>32</v>
      </c>
      <c r="AX179" s="13" t="s">
        <v>83</v>
      </c>
      <c r="AY179" s="258" t="s">
        <v>161</v>
      </c>
    </row>
    <row r="180" s="12" customFormat="1" ht="22.8" customHeight="1">
      <c r="A180" s="12"/>
      <c r="B180" s="213"/>
      <c r="C180" s="214"/>
      <c r="D180" s="215" t="s">
        <v>75</v>
      </c>
      <c r="E180" s="227" t="s">
        <v>206</v>
      </c>
      <c r="F180" s="227" t="s">
        <v>1774</v>
      </c>
      <c r="G180" s="214"/>
      <c r="H180" s="214"/>
      <c r="I180" s="217"/>
      <c r="J180" s="228">
        <f>BK180</f>
        <v>0</v>
      </c>
      <c r="K180" s="214"/>
      <c r="L180" s="219"/>
      <c r="M180" s="220"/>
      <c r="N180" s="221"/>
      <c r="O180" s="221"/>
      <c r="P180" s="222">
        <f>SUM(P181:P183)</f>
        <v>0</v>
      </c>
      <c r="Q180" s="221"/>
      <c r="R180" s="222">
        <f>SUM(R181:R183)</f>
        <v>0.29234519999999992</v>
      </c>
      <c r="S180" s="221"/>
      <c r="T180" s="223">
        <f>SUM(T181:T183)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24" t="s">
        <v>83</v>
      </c>
      <c r="AT180" s="225" t="s">
        <v>75</v>
      </c>
      <c r="AU180" s="225" t="s">
        <v>83</v>
      </c>
      <c r="AY180" s="224" t="s">
        <v>161</v>
      </c>
      <c r="BK180" s="226">
        <f>SUM(BK181:BK183)</f>
        <v>0</v>
      </c>
    </row>
    <row r="181" s="2" customFormat="1" ht="33" customHeight="1">
      <c r="A181" s="39"/>
      <c r="B181" s="40"/>
      <c r="C181" s="229" t="s">
        <v>226</v>
      </c>
      <c r="D181" s="229" t="s">
        <v>163</v>
      </c>
      <c r="E181" s="230" t="s">
        <v>1775</v>
      </c>
      <c r="F181" s="231" t="s">
        <v>1776</v>
      </c>
      <c r="G181" s="232" t="s">
        <v>176</v>
      </c>
      <c r="H181" s="233">
        <v>4.5359999999999996</v>
      </c>
      <c r="I181" s="234"/>
      <c r="J181" s="235">
        <f>ROUND(I181*H181,2)</f>
        <v>0</v>
      </c>
      <c r="K181" s="236"/>
      <c r="L181" s="45"/>
      <c r="M181" s="237" t="s">
        <v>1</v>
      </c>
      <c r="N181" s="238" t="s">
        <v>43</v>
      </c>
      <c r="O181" s="93"/>
      <c r="P181" s="239">
        <f>O181*H181</f>
        <v>0</v>
      </c>
      <c r="Q181" s="239">
        <v>0.064449999999999993</v>
      </c>
      <c r="R181" s="239">
        <f>Q181*H181</f>
        <v>0.29234519999999992</v>
      </c>
      <c r="S181" s="239">
        <v>0</v>
      </c>
      <c r="T181" s="240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41" t="s">
        <v>167</v>
      </c>
      <c r="AT181" s="241" t="s">
        <v>163</v>
      </c>
      <c r="AU181" s="241" t="s">
        <v>85</v>
      </c>
      <c r="AY181" s="18" t="s">
        <v>161</v>
      </c>
      <c r="BE181" s="242">
        <f>IF(N181="základní",J181,0)</f>
        <v>0</v>
      </c>
      <c r="BF181" s="242">
        <f>IF(N181="snížená",J181,0)</f>
        <v>0</v>
      </c>
      <c r="BG181" s="242">
        <f>IF(N181="zákl. přenesená",J181,0)</f>
        <v>0</v>
      </c>
      <c r="BH181" s="242">
        <f>IF(N181="sníž. přenesená",J181,0)</f>
        <v>0</v>
      </c>
      <c r="BI181" s="242">
        <f>IF(N181="nulová",J181,0)</f>
        <v>0</v>
      </c>
      <c r="BJ181" s="18" t="s">
        <v>167</v>
      </c>
      <c r="BK181" s="242">
        <f>ROUND(I181*H181,2)</f>
        <v>0</v>
      </c>
      <c r="BL181" s="18" t="s">
        <v>167</v>
      </c>
      <c r="BM181" s="241" t="s">
        <v>1777</v>
      </c>
    </row>
    <row r="182" s="2" customFormat="1">
      <c r="A182" s="39"/>
      <c r="B182" s="40"/>
      <c r="C182" s="41"/>
      <c r="D182" s="243" t="s">
        <v>169</v>
      </c>
      <c r="E182" s="41"/>
      <c r="F182" s="244" t="s">
        <v>1776</v>
      </c>
      <c r="G182" s="41"/>
      <c r="H182" s="41"/>
      <c r="I182" s="245"/>
      <c r="J182" s="41"/>
      <c r="K182" s="41"/>
      <c r="L182" s="45"/>
      <c r="M182" s="246"/>
      <c r="N182" s="247"/>
      <c r="O182" s="93"/>
      <c r="P182" s="93"/>
      <c r="Q182" s="93"/>
      <c r="R182" s="93"/>
      <c r="S182" s="93"/>
      <c r="T182" s="94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169</v>
      </c>
      <c r="AU182" s="18" t="s">
        <v>85</v>
      </c>
    </row>
    <row r="183" s="13" customFormat="1">
      <c r="A183" s="13"/>
      <c r="B183" s="248"/>
      <c r="C183" s="249"/>
      <c r="D183" s="243" t="s">
        <v>178</v>
      </c>
      <c r="E183" s="250" t="s">
        <v>1</v>
      </c>
      <c r="F183" s="251" t="s">
        <v>1778</v>
      </c>
      <c r="G183" s="249"/>
      <c r="H183" s="252">
        <v>4.5359999999999996</v>
      </c>
      <c r="I183" s="253"/>
      <c r="J183" s="249"/>
      <c r="K183" s="249"/>
      <c r="L183" s="254"/>
      <c r="M183" s="255"/>
      <c r="N183" s="256"/>
      <c r="O183" s="256"/>
      <c r="P183" s="256"/>
      <c r="Q183" s="256"/>
      <c r="R183" s="256"/>
      <c r="S183" s="256"/>
      <c r="T183" s="257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8" t="s">
        <v>178</v>
      </c>
      <c r="AU183" s="258" t="s">
        <v>85</v>
      </c>
      <c r="AV183" s="13" t="s">
        <v>85</v>
      </c>
      <c r="AW183" s="13" t="s">
        <v>32</v>
      </c>
      <c r="AX183" s="13" t="s">
        <v>83</v>
      </c>
      <c r="AY183" s="258" t="s">
        <v>161</v>
      </c>
    </row>
    <row r="184" s="12" customFormat="1" ht="22.8" customHeight="1">
      <c r="A184" s="12"/>
      <c r="B184" s="213"/>
      <c r="C184" s="214"/>
      <c r="D184" s="215" t="s">
        <v>75</v>
      </c>
      <c r="E184" s="227" t="s">
        <v>211</v>
      </c>
      <c r="F184" s="227" t="s">
        <v>517</v>
      </c>
      <c r="G184" s="214"/>
      <c r="H184" s="214"/>
      <c r="I184" s="217"/>
      <c r="J184" s="228">
        <f>BK184</f>
        <v>0</v>
      </c>
      <c r="K184" s="214"/>
      <c r="L184" s="219"/>
      <c r="M184" s="220"/>
      <c r="N184" s="221"/>
      <c r="O184" s="221"/>
      <c r="P184" s="222">
        <f>SUM(P185:P203)</f>
        <v>0</v>
      </c>
      <c r="Q184" s="221"/>
      <c r="R184" s="222">
        <f>SUM(R185:R203)</f>
        <v>0</v>
      </c>
      <c r="S184" s="221"/>
      <c r="T184" s="223">
        <f>SUM(T185:T203)</f>
        <v>11.27885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24" t="s">
        <v>83</v>
      </c>
      <c r="AT184" s="225" t="s">
        <v>75</v>
      </c>
      <c r="AU184" s="225" t="s">
        <v>83</v>
      </c>
      <c r="AY184" s="224" t="s">
        <v>161</v>
      </c>
      <c r="BK184" s="226">
        <f>SUM(BK185:BK203)</f>
        <v>0</v>
      </c>
    </row>
    <row r="185" s="2" customFormat="1" ht="16.5" customHeight="1">
      <c r="A185" s="39"/>
      <c r="B185" s="40"/>
      <c r="C185" s="229" t="s">
        <v>232</v>
      </c>
      <c r="D185" s="229" t="s">
        <v>163</v>
      </c>
      <c r="E185" s="230" t="s">
        <v>1779</v>
      </c>
      <c r="F185" s="231" t="s">
        <v>1780</v>
      </c>
      <c r="G185" s="232" t="s">
        <v>1721</v>
      </c>
      <c r="H185" s="233">
        <v>8.5</v>
      </c>
      <c r="I185" s="234"/>
      <c r="J185" s="235">
        <f>ROUND(I185*H185,2)</f>
        <v>0</v>
      </c>
      <c r="K185" s="236"/>
      <c r="L185" s="45"/>
      <c r="M185" s="237" t="s">
        <v>1</v>
      </c>
      <c r="N185" s="238" t="s">
        <v>43</v>
      </c>
      <c r="O185" s="93"/>
      <c r="P185" s="239">
        <f>O185*H185</f>
        <v>0</v>
      </c>
      <c r="Q185" s="239">
        <v>0</v>
      </c>
      <c r="R185" s="239">
        <f>Q185*H185</f>
        <v>0</v>
      </c>
      <c r="S185" s="239">
        <v>0</v>
      </c>
      <c r="T185" s="240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41" t="s">
        <v>167</v>
      </c>
      <c r="AT185" s="241" t="s">
        <v>163</v>
      </c>
      <c r="AU185" s="241" t="s">
        <v>85</v>
      </c>
      <c r="AY185" s="18" t="s">
        <v>161</v>
      </c>
      <c r="BE185" s="242">
        <f>IF(N185="základní",J185,0)</f>
        <v>0</v>
      </c>
      <c r="BF185" s="242">
        <f>IF(N185="snížená",J185,0)</f>
        <v>0</v>
      </c>
      <c r="BG185" s="242">
        <f>IF(N185="zákl. přenesená",J185,0)</f>
        <v>0</v>
      </c>
      <c r="BH185" s="242">
        <f>IF(N185="sníž. přenesená",J185,0)</f>
        <v>0</v>
      </c>
      <c r="BI185" s="242">
        <f>IF(N185="nulová",J185,0)</f>
        <v>0</v>
      </c>
      <c r="BJ185" s="18" t="s">
        <v>167</v>
      </c>
      <c r="BK185" s="242">
        <f>ROUND(I185*H185,2)</f>
        <v>0</v>
      </c>
      <c r="BL185" s="18" t="s">
        <v>167</v>
      </c>
      <c r="BM185" s="241" t="s">
        <v>1781</v>
      </c>
    </row>
    <row r="186" s="2" customFormat="1">
      <c r="A186" s="39"/>
      <c r="B186" s="40"/>
      <c r="C186" s="41"/>
      <c r="D186" s="243" t="s">
        <v>169</v>
      </c>
      <c r="E186" s="41"/>
      <c r="F186" s="244" t="s">
        <v>1782</v>
      </c>
      <c r="G186" s="41"/>
      <c r="H186" s="41"/>
      <c r="I186" s="245"/>
      <c r="J186" s="41"/>
      <c r="K186" s="41"/>
      <c r="L186" s="45"/>
      <c r="M186" s="246"/>
      <c r="N186" s="247"/>
      <c r="O186" s="93"/>
      <c r="P186" s="93"/>
      <c r="Q186" s="93"/>
      <c r="R186" s="93"/>
      <c r="S186" s="93"/>
      <c r="T186" s="94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169</v>
      </c>
      <c r="AU186" s="18" t="s">
        <v>85</v>
      </c>
    </row>
    <row r="187" s="2" customFormat="1" ht="16.5" customHeight="1">
      <c r="A187" s="39"/>
      <c r="B187" s="40"/>
      <c r="C187" s="229" t="s">
        <v>237</v>
      </c>
      <c r="D187" s="229" t="s">
        <v>163</v>
      </c>
      <c r="E187" s="230" t="s">
        <v>1783</v>
      </c>
      <c r="F187" s="231" t="s">
        <v>1784</v>
      </c>
      <c r="G187" s="232" t="s">
        <v>176</v>
      </c>
      <c r="H187" s="233">
        <v>4.2960000000000003</v>
      </c>
      <c r="I187" s="234"/>
      <c r="J187" s="235">
        <f>ROUND(I187*H187,2)</f>
        <v>0</v>
      </c>
      <c r="K187" s="236"/>
      <c r="L187" s="45"/>
      <c r="M187" s="237" t="s">
        <v>1</v>
      </c>
      <c r="N187" s="238" t="s">
        <v>43</v>
      </c>
      <c r="O187" s="93"/>
      <c r="P187" s="239">
        <f>O187*H187</f>
        <v>0</v>
      </c>
      <c r="Q187" s="239">
        <v>0</v>
      </c>
      <c r="R187" s="239">
        <f>Q187*H187</f>
        <v>0</v>
      </c>
      <c r="S187" s="239">
        <v>2.3999999999999999</v>
      </c>
      <c r="T187" s="240">
        <f>S187*H187</f>
        <v>10.3104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41" t="s">
        <v>167</v>
      </c>
      <c r="AT187" s="241" t="s">
        <v>163</v>
      </c>
      <c r="AU187" s="241" t="s">
        <v>85</v>
      </c>
      <c r="AY187" s="18" t="s">
        <v>161</v>
      </c>
      <c r="BE187" s="242">
        <f>IF(N187="základní",J187,0)</f>
        <v>0</v>
      </c>
      <c r="BF187" s="242">
        <f>IF(N187="snížená",J187,0)</f>
        <v>0</v>
      </c>
      <c r="BG187" s="242">
        <f>IF(N187="zákl. přenesená",J187,0)</f>
        <v>0</v>
      </c>
      <c r="BH187" s="242">
        <f>IF(N187="sníž. přenesená",J187,0)</f>
        <v>0</v>
      </c>
      <c r="BI187" s="242">
        <f>IF(N187="nulová",J187,0)</f>
        <v>0</v>
      </c>
      <c r="BJ187" s="18" t="s">
        <v>167</v>
      </c>
      <c r="BK187" s="242">
        <f>ROUND(I187*H187,2)</f>
        <v>0</v>
      </c>
      <c r="BL187" s="18" t="s">
        <v>167</v>
      </c>
      <c r="BM187" s="241" t="s">
        <v>1785</v>
      </c>
    </row>
    <row r="188" s="2" customFormat="1">
      <c r="A188" s="39"/>
      <c r="B188" s="40"/>
      <c r="C188" s="41"/>
      <c r="D188" s="243" t="s">
        <v>169</v>
      </c>
      <c r="E188" s="41"/>
      <c r="F188" s="244" t="s">
        <v>1784</v>
      </c>
      <c r="G188" s="41"/>
      <c r="H188" s="41"/>
      <c r="I188" s="245"/>
      <c r="J188" s="41"/>
      <c r="K188" s="41"/>
      <c r="L188" s="45"/>
      <c r="M188" s="246"/>
      <c r="N188" s="247"/>
      <c r="O188" s="93"/>
      <c r="P188" s="93"/>
      <c r="Q188" s="93"/>
      <c r="R188" s="93"/>
      <c r="S188" s="93"/>
      <c r="T188" s="94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169</v>
      </c>
      <c r="AU188" s="18" t="s">
        <v>85</v>
      </c>
    </row>
    <row r="189" s="13" customFormat="1">
      <c r="A189" s="13"/>
      <c r="B189" s="248"/>
      <c r="C189" s="249"/>
      <c r="D189" s="243" t="s">
        <v>178</v>
      </c>
      <c r="E189" s="250" t="s">
        <v>1</v>
      </c>
      <c r="F189" s="251" t="s">
        <v>1786</v>
      </c>
      <c r="G189" s="249"/>
      <c r="H189" s="252">
        <v>1.8089999999999999</v>
      </c>
      <c r="I189" s="253"/>
      <c r="J189" s="249"/>
      <c r="K189" s="249"/>
      <c r="L189" s="254"/>
      <c r="M189" s="255"/>
      <c r="N189" s="256"/>
      <c r="O189" s="256"/>
      <c r="P189" s="256"/>
      <c r="Q189" s="256"/>
      <c r="R189" s="256"/>
      <c r="S189" s="256"/>
      <c r="T189" s="257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8" t="s">
        <v>178</v>
      </c>
      <c r="AU189" s="258" t="s">
        <v>85</v>
      </c>
      <c r="AV189" s="13" t="s">
        <v>85</v>
      </c>
      <c r="AW189" s="13" t="s">
        <v>32</v>
      </c>
      <c r="AX189" s="13" t="s">
        <v>76</v>
      </c>
      <c r="AY189" s="258" t="s">
        <v>161</v>
      </c>
    </row>
    <row r="190" s="14" customFormat="1">
      <c r="A190" s="14"/>
      <c r="B190" s="259"/>
      <c r="C190" s="260"/>
      <c r="D190" s="243" t="s">
        <v>178</v>
      </c>
      <c r="E190" s="261" t="s">
        <v>1</v>
      </c>
      <c r="F190" s="262" t="s">
        <v>1787</v>
      </c>
      <c r="G190" s="260"/>
      <c r="H190" s="263">
        <v>1.8089999999999999</v>
      </c>
      <c r="I190" s="264"/>
      <c r="J190" s="260"/>
      <c r="K190" s="260"/>
      <c r="L190" s="265"/>
      <c r="M190" s="266"/>
      <c r="N190" s="267"/>
      <c r="O190" s="267"/>
      <c r="P190" s="267"/>
      <c r="Q190" s="267"/>
      <c r="R190" s="267"/>
      <c r="S190" s="267"/>
      <c r="T190" s="268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69" t="s">
        <v>178</v>
      </c>
      <c r="AU190" s="269" t="s">
        <v>85</v>
      </c>
      <c r="AV190" s="14" t="s">
        <v>173</v>
      </c>
      <c r="AW190" s="14" t="s">
        <v>32</v>
      </c>
      <c r="AX190" s="14" t="s">
        <v>76</v>
      </c>
      <c r="AY190" s="269" t="s">
        <v>161</v>
      </c>
    </row>
    <row r="191" s="13" customFormat="1">
      <c r="A191" s="13"/>
      <c r="B191" s="248"/>
      <c r="C191" s="249"/>
      <c r="D191" s="243" t="s">
        <v>178</v>
      </c>
      <c r="E191" s="250" t="s">
        <v>1</v>
      </c>
      <c r="F191" s="251" t="s">
        <v>1788</v>
      </c>
      <c r="G191" s="249"/>
      <c r="H191" s="252">
        <v>2.4870000000000001</v>
      </c>
      <c r="I191" s="253"/>
      <c r="J191" s="249"/>
      <c r="K191" s="249"/>
      <c r="L191" s="254"/>
      <c r="M191" s="255"/>
      <c r="N191" s="256"/>
      <c r="O191" s="256"/>
      <c r="P191" s="256"/>
      <c r="Q191" s="256"/>
      <c r="R191" s="256"/>
      <c r="S191" s="256"/>
      <c r="T191" s="257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8" t="s">
        <v>178</v>
      </c>
      <c r="AU191" s="258" t="s">
        <v>85</v>
      </c>
      <c r="AV191" s="13" t="s">
        <v>85</v>
      </c>
      <c r="AW191" s="13" t="s">
        <v>32</v>
      </c>
      <c r="AX191" s="13" t="s">
        <v>76</v>
      </c>
      <c r="AY191" s="258" t="s">
        <v>161</v>
      </c>
    </row>
    <row r="192" s="14" customFormat="1">
      <c r="A192" s="14"/>
      <c r="B192" s="259"/>
      <c r="C192" s="260"/>
      <c r="D192" s="243" t="s">
        <v>178</v>
      </c>
      <c r="E192" s="261" t="s">
        <v>1</v>
      </c>
      <c r="F192" s="262" t="s">
        <v>1789</v>
      </c>
      <c r="G192" s="260"/>
      <c r="H192" s="263">
        <v>2.4870000000000001</v>
      </c>
      <c r="I192" s="264"/>
      <c r="J192" s="260"/>
      <c r="K192" s="260"/>
      <c r="L192" s="265"/>
      <c r="M192" s="266"/>
      <c r="N192" s="267"/>
      <c r="O192" s="267"/>
      <c r="P192" s="267"/>
      <c r="Q192" s="267"/>
      <c r="R192" s="267"/>
      <c r="S192" s="267"/>
      <c r="T192" s="268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69" t="s">
        <v>178</v>
      </c>
      <c r="AU192" s="269" t="s">
        <v>85</v>
      </c>
      <c r="AV192" s="14" t="s">
        <v>173</v>
      </c>
      <c r="AW192" s="14" t="s">
        <v>32</v>
      </c>
      <c r="AX192" s="14" t="s">
        <v>76</v>
      </c>
      <c r="AY192" s="269" t="s">
        <v>161</v>
      </c>
    </row>
    <row r="193" s="15" customFormat="1">
      <c r="A193" s="15"/>
      <c r="B193" s="270"/>
      <c r="C193" s="271"/>
      <c r="D193" s="243" t="s">
        <v>178</v>
      </c>
      <c r="E193" s="272" t="s">
        <v>1</v>
      </c>
      <c r="F193" s="273" t="s">
        <v>183</v>
      </c>
      <c r="G193" s="271"/>
      <c r="H193" s="274">
        <v>4.2960000000000003</v>
      </c>
      <c r="I193" s="275"/>
      <c r="J193" s="271"/>
      <c r="K193" s="271"/>
      <c r="L193" s="276"/>
      <c r="M193" s="277"/>
      <c r="N193" s="278"/>
      <c r="O193" s="278"/>
      <c r="P193" s="278"/>
      <c r="Q193" s="278"/>
      <c r="R193" s="278"/>
      <c r="S193" s="278"/>
      <c r="T193" s="279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80" t="s">
        <v>178</v>
      </c>
      <c r="AU193" s="280" t="s">
        <v>85</v>
      </c>
      <c r="AV193" s="15" t="s">
        <v>167</v>
      </c>
      <c r="AW193" s="15" t="s">
        <v>32</v>
      </c>
      <c r="AX193" s="15" t="s">
        <v>83</v>
      </c>
      <c r="AY193" s="280" t="s">
        <v>161</v>
      </c>
    </row>
    <row r="194" s="2" customFormat="1" ht="24.15" customHeight="1">
      <c r="A194" s="39"/>
      <c r="B194" s="40"/>
      <c r="C194" s="229" t="s">
        <v>8</v>
      </c>
      <c r="D194" s="229" t="s">
        <v>163</v>
      </c>
      <c r="E194" s="230" t="s">
        <v>1790</v>
      </c>
      <c r="F194" s="231" t="s">
        <v>1791</v>
      </c>
      <c r="G194" s="232" t="s">
        <v>266</v>
      </c>
      <c r="H194" s="233">
        <v>1</v>
      </c>
      <c r="I194" s="234"/>
      <c r="J194" s="235">
        <f>ROUND(I194*H194,2)</f>
        <v>0</v>
      </c>
      <c r="K194" s="236"/>
      <c r="L194" s="45"/>
      <c r="M194" s="237" t="s">
        <v>1</v>
      </c>
      <c r="N194" s="238" t="s">
        <v>43</v>
      </c>
      <c r="O194" s="93"/>
      <c r="P194" s="239">
        <f>O194*H194</f>
        <v>0</v>
      </c>
      <c r="Q194" s="239">
        <v>0</v>
      </c>
      <c r="R194" s="239">
        <f>Q194*H194</f>
        <v>0</v>
      </c>
      <c r="S194" s="239">
        <v>0.025000000000000001</v>
      </c>
      <c r="T194" s="240">
        <f>S194*H194</f>
        <v>0.025000000000000001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41" t="s">
        <v>167</v>
      </c>
      <c r="AT194" s="241" t="s">
        <v>163</v>
      </c>
      <c r="AU194" s="241" t="s">
        <v>85</v>
      </c>
      <c r="AY194" s="18" t="s">
        <v>161</v>
      </c>
      <c r="BE194" s="242">
        <f>IF(N194="základní",J194,0)</f>
        <v>0</v>
      </c>
      <c r="BF194" s="242">
        <f>IF(N194="snížená",J194,0)</f>
        <v>0</v>
      </c>
      <c r="BG194" s="242">
        <f>IF(N194="zákl. přenesená",J194,0)</f>
        <v>0</v>
      </c>
      <c r="BH194" s="242">
        <f>IF(N194="sníž. přenesená",J194,0)</f>
        <v>0</v>
      </c>
      <c r="BI194" s="242">
        <f>IF(N194="nulová",J194,0)</f>
        <v>0</v>
      </c>
      <c r="BJ194" s="18" t="s">
        <v>167</v>
      </c>
      <c r="BK194" s="242">
        <f>ROUND(I194*H194,2)</f>
        <v>0</v>
      </c>
      <c r="BL194" s="18" t="s">
        <v>167</v>
      </c>
      <c r="BM194" s="241" t="s">
        <v>1792</v>
      </c>
    </row>
    <row r="195" s="2" customFormat="1">
      <c r="A195" s="39"/>
      <c r="B195" s="40"/>
      <c r="C195" s="41"/>
      <c r="D195" s="243" t="s">
        <v>169</v>
      </c>
      <c r="E195" s="41"/>
      <c r="F195" s="244" t="s">
        <v>1791</v>
      </c>
      <c r="G195" s="41"/>
      <c r="H195" s="41"/>
      <c r="I195" s="245"/>
      <c r="J195" s="41"/>
      <c r="K195" s="41"/>
      <c r="L195" s="45"/>
      <c r="M195" s="246"/>
      <c r="N195" s="247"/>
      <c r="O195" s="93"/>
      <c r="P195" s="93"/>
      <c r="Q195" s="93"/>
      <c r="R195" s="93"/>
      <c r="S195" s="93"/>
      <c r="T195" s="94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169</v>
      </c>
      <c r="AU195" s="18" t="s">
        <v>85</v>
      </c>
    </row>
    <row r="196" s="2" customFormat="1" ht="24.15" customHeight="1">
      <c r="A196" s="39"/>
      <c r="B196" s="40"/>
      <c r="C196" s="229" t="s">
        <v>248</v>
      </c>
      <c r="D196" s="229" t="s">
        <v>163</v>
      </c>
      <c r="E196" s="230" t="s">
        <v>1793</v>
      </c>
      <c r="F196" s="231" t="s">
        <v>1794</v>
      </c>
      <c r="G196" s="232" t="s">
        <v>266</v>
      </c>
      <c r="H196" s="233">
        <v>10</v>
      </c>
      <c r="I196" s="234"/>
      <c r="J196" s="235">
        <f>ROUND(I196*H196,2)</f>
        <v>0</v>
      </c>
      <c r="K196" s="236"/>
      <c r="L196" s="45"/>
      <c r="M196" s="237" t="s">
        <v>1</v>
      </c>
      <c r="N196" s="238" t="s">
        <v>43</v>
      </c>
      <c r="O196" s="93"/>
      <c r="P196" s="239">
        <f>O196*H196</f>
        <v>0</v>
      </c>
      <c r="Q196" s="239">
        <v>0</v>
      </c>
      <c r="R196" s="239">
        <f>Q196*H196</f>
        <v>0</v>
      </c>
      <c r="S196" s="239">
        <v>0.073999999999999996</v>
      </c>
      <c r="T196" s="240">
        <f>S196*H196</f>
        <v>0.73999999999999999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41" t="s">
        <v>167</v>
      </c>
      <c r="AT196" s="241" t="s">
        <v>163</v>
      </c>
      <c r="AU196" s="241" t="s">
        <v>85</v>
      </c>
      <c r="AY196" s="18" t="s">
        <v>161</v>
      </c>
      <c r="BE196" s="242">
        <f>IF(N196="základní",J196,0)</f>
        <v>0</v>
      </c>
      <c r="BF196" s="242">
        <f>IF(N196="snížená",J196,0)</f>
        <v>0</v>
      </c>
      <c r="BG196" s="242">
        <f>IF(N196="zákl. přenesená",J196,0)</f>
        <v>0</v>
      </c>
      <c r="BH196" s="242">
        <f>IF(N196="sníž. přenesená",J196,0)</f>
        <v>0</v>
      </c>
      <c r="BI196" s="242">
        <f>IF(N196="nulová",J196,0)</f>
        <v>0</v>
      </c>
      <c r="BJ196" s="18" t="s">
        <v>167</v>
      </c>
      <c r="BK196" s="242">
        <f>ROUND(I196*H196,2)</f>
        <v>0</v>
      </c>
      <c r="BL196" s="18" t="s">
        <v>167</v>
      </c>
      <c r="BM196" s="241" t="s">
        <v>1795</v>
      </c>
    </row>
    <row r="197" s="2" customFormat="1">
      <c r="A197" s="39"/>
      <c r="B197" s="40"/>
      <c r="C197" s="41"/>
      <c r="D197" s="243" t="s">
        <v>169</v>
      </c>
      <c r="E197" s="41"/>
      <c r="F197" s="244" t="s">
        <v>1794</v>
      </c>
      <c r="G197" s="41"/>
      <c r="H197" s="41"/>
      <c r="I197" s="245"/>
      <c r="J197" s="41"/>
      <c r="K197" s="41"/>
      <c r="L197" s="45"/>
      <c r="M197" s="246"/>
      <c r="N197" s="247"/>
      <c r="O197" s="93"/>
      <c r="P197" s="93"/>
      <c r="Q197" s="93"/>
      <c r="R197" s="93"/>
      <c r="S197" s="93"/>
      <c r="T197" s="94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169</v>
      </c>
      <c r="AU197" s="18" t="s">
        <v>85</v>
      </c>
    </row>
    <row r="198" s="13" customFormat="1">
      <c r="A198" s="13"/>
      <c r="B198" s="248"/>
      <c r="C198" s="249"/>
      <c r="D198" s="243" t="s">
        <v>178</v>
      </c>
      <c r="E198" s="250" t="s">
        <v>1</v>
      </c>
      <c r="F198" s="251" t="s">
        <v>1757</v>
      </c>
      <c r="G198" s="249"/>
      <c r="H198" s="252">
        <v>10</v>
      </c>
      <c r="I198" s="253"/>
      <c r="J198" s="249"/>
      <c r="K198" s="249"/>
      <c r="L198" s="254"/>
      <c r="M198" s="255"/>
      <c r="N198" s="256"/>
      <c r="O198" s="256"/>
      <c r="P198" s="256"/>
      <c r="Q198" s="256"/>
      <c r="R198" s="256"/>
      <c r="S198" s="256"/>
      <c r="T198" s="257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8" t="s">
        <v>178</v>
      </c>
      <c r="AU198" s="258" t="s">
        <v>85</v>
      </c>
      <c r="AV198" s="13" t="s">
        <v>85</v>
      </c>
      <c r="AW198" s="13" t="s">
        <v>32</v>
      </c>
      <c r="AX198" s="13" t="s">
        <v>83</v>
      </c>
      <c r="AY198" s="258" t="s">
        <v>161</v>
      </c>
    </row>
    <row r="199" s="2" customFormat="1" ht="24.15" customHeight="1">
      <c r="A199" s="39"/>
      <c r="B199" s="40"/>
      <c r="C199" s="229" t="s">
        <v>252</v>
      </c>
      <c r="D199" s="229" t="s">
        <v>163</v>
      </c>
      <c r="E199" s="230" t="s">
        <v>1796</v>
      </c>
      <c r="F199" s="231" t="s">
        <v>1797</v>
      </c>
      <c r="G199" s="232" t="s">
        <v>166</v>
      </c>
      <c r="H199" s="233">
        <v>15.65</v>
      </c>
      <c r="I199" s="234"/>
      <c r="J199" s="235">
        <f>ROUND(I199*H199,2)</f>
        <v>0</v>
      </c>
      <c r="K199" s="236"/>
      <c r="L199" s="45"/>
      <c r="M199" s="237" t="s">
        <v>1</v>
      </c>
      <c r="N199" s="238" t="s">
        <v>43</v>
      </c>
      <c r="O199" s="93"/>
      <c r="P199" s="239">
        <f>O199*H199</f>
        <v>0</v>
      </c>
      <c r="Q199" s="239">
        <v>0</v>
      </c>
      <c r="R199" s="239">
        <f>Q199*H199</f>
        <v>0</v>
      </c>
      <c r="S199" s="239">
        <v>0.012999999999999999</v>
      </c>
      <c r="T199" s="240">
        <f>S199*H199</f>
        <v>0.20344999999999999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41" t="s">
        <v>167</v>
      </c>
      <c r="AT199" s="241" t="s">
        <v>163</v>
      </c>
      <c r="AU199" s="241" t="s">
        <v>85</v>
      </c>
      <c r="AY199" s="18" t="s">
        <v>161</v>
      </c>
      <c r="BE199" s="242">
        <f>IF(N199="základní",J199,0)</f>
        <v>0</v>
      </c>
      <c r="BF199" s="242">
        <f>IF(N199="snížená",J199,0)</f>
        <v>0</v>
      </c>
      <c r="BG199" s="242">
        <f>IF(N199="zákl. přenesená",J199,0)</f>
        <v>0</v>
      </c>
      <c r="BH199" s="242">
        <f>IF(N199="sníž. přenesená",J199,0)</f>
        <v>0</v>
      </c>
      <c r="BI199" s="242">
        <f>IF(N199="nulová",J199,0)</f>
        <v>0</v>
      </c>
      <c r="BJ199" s="18" t="s">
        <v>167</v>
      </c>
      <c r="BK199" s="242">
        <f>ROUND(I199*H199,2)</f>
        <v>0</v>
      </c>
      <c r="BL199" s="18" t="s">
        <v>167</v>
      </c>
      <c r="BM199" s="241" t="s">
        <v>1798</v>
      </c>
    </row>
    <row r="200" s="2" customFormat="1">
      <c r="A200" s="39"/>
      <c r="B200" s="40"/>
      <c r="C200" s="41"/>
      <c r="D200" s="243" t="s">
        <v>169</v>
      </c>
      <c r="E200" s="41"/>
      <c r="F200" s="244" t="s">
        <v>1797</v>
      </c>
      <c r="G200" s="41"/>
      <c r="H200" s="41"/>
      <c r="I200" s="245"/>
      <c r="J200" s="41"/>
      <c r="K200" s="41"/>
      <c r="L200" s="45"/>
      <c r="M200" s="246"/>
      <c r="N200" s="247"/>
      <c r="O200" s="93"/>
      <c r="P200" s="93"/>
      <c r="Q200" s="93"/>
      <c r="R200" s="93"/>
      <c r="S200" s="93"/>
      <c r="T200" s="94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169</v>
      </c>
      <c r="AU200" s="18" t="s">
        <v>85</v>
      </c>
    </row>
    <row r="201" s="13" customFormat="1">
      <c r="A201" s="13"/>
      <c r="B201" s="248"/>
      <c r="C201" s="249"/>
      <c r="D201" s="243" t="s">
        <v>178</v>
      </c>
      <c r="E201" s="250" t="s">
        <v>1</v>
      </c>
      <c r="F201" s="251" t="s">
        <v>1799</v>
      </c>
      <c r="G201" s="249"/>
      <c r="H201" s="252">
        <v>9.1500000000000004</v>
      </c>
      <c r="I201" s="253"/>
      <c r="J201" s="249"/>
      <c r="K201" s="249"/>
      <c r="L201" s="254"/>
      <c r="M201" s="255"/>
      <c r="N201" s="256"/>
      <c r="O201" s="256"/>
      <c r="P201" s="256"/>
      <c r="Q201" s="256"/>
      <c r="R201" s="256"/>
      <c r="S201" s="256"/>
      <c r="T201" s="257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8" t="s">
        <v>178</v>
      </c>
      <c r="AU201" s="258" t="s">
        <v>85</v>
      </c>
      <c r="AV201" s="13" t="s">
        <v>85</v>
      </c>
      <c r="AW201" s="13" t="s">
        <v>32</v>
      </c>
      <c r="AX201" s="13" t="s">
        <v>76</v>
      </c>
      <c r="AY201" s="258" t="s">
        <v>161</v>
      </c>
    </row>
    <row r="202" s="13" customFormat="1">
      <c r="A202" s="13"/>
      <c r="B202" s="248"/>
      <c r="C202" s="249"/>
      <c r="D202" s="243" t="s">
        <v>178</v>
      </c>
      <c r="E202" s="250" t="s">
        <v>1</v>
      </c>
      <c r="F202" s="251" t="s">
        <v>1800</v>
      </c>
      <c r="G202" s="249"/>
      <c r="H202" s="252">
        <v>6.5</v>
      </c>
      <c r="I202" s="253"/>
      <c r="J202" s="249"/>
      <c r="K202" s="249"/>
      <c r="L202" s="254"/>
      <c r="M202" s="255"/>
      <c r="N202" s="256"/>
      <c r="O202" s="256"/>
      <c r="P202" s="256"/>
      <c r="Q202" s="256"/>
      <c r="R202" s="256"/>
      <c r="S202" s="256"/>
      <c r="T202" s="257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8" t="s">
        <v>178</v>
      </c>
      <c r="AU202" s="258" t="s">
        <v>85</v>
      </c>
      <c r="AV202" s="13" t="s">
        <v>85</v>
      </c>
      <c r="AW202" s="13" t="s">
        <v>32</v>
      </c>
      <c r="AX202" s="13" t="s">
        <v>76</v>
      </c>
      <c r="AY202" s="258" t="s">
        <v>161</v>
      </c>
    </row>
    <row r="203" s="15" customFormat="1">
      <c r="A203" s="15"/>
      <c r="B203" s="270"/>
      <c r="C203" s="271"/>
      <c r="D203" s="243" t="s">
        <v>178</v>
      </c>
      <c r="E203" s="272" t="s">
        <v>1</v>
      </c>
      <c r="F203" s="273" t="s">
        <v>183</v>
      </c>
      <c r="G203" s="271"/>
      <c r="H203" s="274">
        <v>15.65</v>
      </c>
      <c r="I203" s="275"/>
      <c r="J203" s="271"/>
      <c r="K203" s="271"/>
      <c r="L203" s="276"/>
      <c r="M203" s="277"/>
      <c r="N203" s="278"/>
      <c r="O203" s="278"/>
      <c r="P203" s="278"/>
      <c r="Q203" s="278"/>
      <c r="R203" s="278"/>
      <c r="S203" s="278"/>
      <c r="T203" s="279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80" t="s">
        <v>178</v>
      </c>
      <c r="AU203" s="280" t="s">
        <v>85</v>
      </c>
      <c r="AV203" s="15" t="s">
        <v>167</v>
      </c>
      <c r="AW203" s="15" t="s">
        <v>32</v>
      </c>
      <c r="AX203" s="15" t="s">
        <v>83</v>
      </c>
      <c r="AY203" s="280" t="s">
        <v>161</v>
      </c>
    </row>
    <row r="204" s="12" customFormat="1" ht="22.8" customHeight="1">
      <c r="A204" s="12"/>
      <c r="B204" s="213"/>
      <c r="C204" s="214"/>
      <c r="D204" s="215" t="s">
        <v>75</v>
      </c>
      <c r="E204" s="227" t="s">
        <v>733</v>
      </c>
      <c r="F204" s="227" t="s">
        <v>734</v>
      </c>
      <c r="G204" s="214"/>
      <c r="H204" s="214"/>
      <c r="I204" s="217"/>
      <c r="J204" s="228">
        <f>BK204</f>
        <v>0</v>
      </c>
      <c r="K204" s="214"/>
      <c r="L204" s="219"/>
      <c r="M204" s="220"/>
      <c r="N204" s="221"/>
      <c r="O204" s="221"/>
      <c r="P204" s="222">
        <f>SUM(P205:P213)</f>
        <v>0</v>
      </c>
      <c r="Q204" s="221"/>
      <c r="R204" s="222">
        <f>SUM(R205:R213)</f>
        <v>0</v>
      </c>
      <c r="S204" s="221"/>
      <c r="T204" s="223">
        <f>SUM(T205:T213)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24" t="s">
        <v>83</v>
      </c>
      <c r="AT204" s="225" t="s">
        <v>75</v>
      </c>
      <c r="AU204" s="225" t="s">
        <v>83</v>
      </c>
      <c r="AY204" s="224" t="s">
        <v>161</v>
      </c>
      <c r="BK204" s="226">
        <f>SUM(BK205:BK213)</f>
        <v>0</v>
      </c>
    </row>
    <row r="205" s="2" customFormat="1" ht="33" customHeight="1">
      <c r="A205" s="39"/>
      <c r="B205" s="40"/>
      <c r="C205" s="229" t="s">
        <v>257</v>
      </c>
      <c r="D205" s="229" t="s">
        <v>163</v>
      </c>
      <c r="E205" s="230" t="s">
        <v>736</v>
      </c>
      <c r="F205" s="231" t="s">
        <v>737</v>
      </c>
      <c r="G205" s="232" t="s">
        <v>214</v>
      </c>
      <c r="H205" s="233">
        <v>19.859000000000002</v>
      </c>
      <c r="I205" s="234"/>
      <c r="J205" s="235">
        <f>ROUND(I205*H205,2)</f>
        <v>0</v>
      </c>
      <c r="K205" s="236"/>
      <c r="L205" s="45"/>
      <c r="M205" s="237" t="s">
        <v>1</v>
      </c>
      <c r="N205" s="238" t="s">
        <v>43</v>
      </c>
      <c r="O205" s="93"/>
      <c r="P205" s="239">
        <f>O205*H205</f>
        <v>0</v>
      </c>
      <c r="Q205" s="239">
        <v>0</v>
      </c>
      <c r="R205" s="239">
        <f>Q205*H205</f>
        <v>0</v>
      </c>
      <c r="S205" s="239">
        <v>0</v>
      </c>
      <c r="T205" s="240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41" t="s">
        <v>167</v>
      </c>
      <c r="AT205" s="241" t="s">
        <v>163</v>
      </c>
      <c r="AU205" s="241" t="s">
        <v>85</v>
      </c>
      <c r="AY205" s="18" t="s">
        <v>161</v>
      </c>
      <c r="BE205" s="242">
        <f>IF(N205="základní",J205,0)</f>
        <v>0</v>
      </c>
      <c r="BF205" s="242">
        <f>IF(N205="snížená",J205,0)</f>
        <v>0</v>
      </c>
      <c r="BG205" s="242">
        <f>IF(N205="zákl. přenesená",J205,0)</f>
        <v>0</v>
      </c>
      <c r="BH205" s="242">
        <f>IF(N205="sníž. přenesená",J205,0)</f>
        <v>0</v>
      </c>
      <c r="BI205" s="242">
        <f>IF(N205="nulová",J205,0)</f>
        <v>0</v>
      </c>
      <c r="BJ205" s="18" t="s">
        <v>167</v>
      </c>
      <c r="BK205" s="242">
        <f>ROUND(I205*H205,2)</f>
        <v>0</v>
      </c>
      <c r="BL205" s="18" t="s">
        <v>167</v>
      </c>
      <c r="BM205" s="241" t="s">
        <v>1801</v>
      </c>
    </row>
    <row r="206" s="2" customFormat="1">
      <c r="A206" s="39"/>
      <c r="B206" s="40"/>
      <c r="C206" s="41"/>
      <c r="D206" s="243" t="s">
        <v>169</v>
      </c>
      <c r="E206" s="41"/>
      <c r="F206" s="244" t="s">
        <v>737</v>
      </c>
      <c r="G206" s="41"/>
      <c r="H206" s="41"/>
      <c r="I206" s="245"/>
      <c r="J206" s="41"/>
      <c r="K206" s="41"/>
      <c r="L206" s="45"/>
      <c r="M206" s="246"/>
      <c r="N206" s="247"/>
      <c r="O206" s="93"/>
      <c r="P206" s="93"/>
      <c r="Q206" s="93"/>
      <c r="R206" s="93"/>
      <c r="S206" s="93"/>
      <c r="T206" s="94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169</v>
      </c>
      <c r="AU206" s="18" t="s">
        <v>85</v>
      </c>
    </row>
    <row r="207" s="2" customFormat="1" ht="24.15" customHeight="1">
      <c r="A207" s="39"/>
      <c r="B207" s="40"/>
      <c r="C207" s="229" t="s">
        <v>263</v>
      </c>
      <c r="D207" s="229" t="s">
        <v>163</v>
      </c>
      <c r="E207" s="230" t="s">
        <v>740</v>
      </c>
      <c r="F207" s="231" t="s">
        <v>741</v>
      </c>
      <c r="G207" s="232" t="s">
        <v>214</v>
      </c>
      <c r="H207" s="233">
        <v>19.859000000000002</v>
      </c>
      <c r="I207" s="234"/>
      <c r="J207" s="235">
        <f>ROUND(I207*H207,2)</f>
        <v>0</v>
      </c>
      <c r="K207" s="236"/>
      <c r="L207" s="45"/>
      <c r="M207" s="237" t="s">
        <v>1</v>
      </c>
      <c r="N207" s="238" t="s">
        <v>43</v>
      </c>
      <c r="O207" s="93"/>
      <c r="P207" s="239">
        <f>O207*H207</f>
        <v>0</v>
      </c>
      <c r="Q207" s="239">
        <v>0</v>
      </c>
      <c r="R207" s="239">
        <f>Q207*H207</f>
        <v>0</v>
      </c>
      <c r="S207" s="239">
        <v>0</v>
      </c>
      <c r="T207" s="240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41" t="s">
        <v>167</v>
      </c>
      <c r="AT207" s="241" t="s">
        <v>163</v>
      </c>
      <c r="AU207" s="241" t="s">
        <v>85</v>
      </c>
      <c r="AY207" s="18" t="s">
        <v>161</v>
      </c>
      <c r="BE207" s="242">
        <f>IF(N207="základní",J207,0)</f>
        <v>0</v>
      </c>
      <c r="BF207" s="242">
        <f>IF(N207="snížená",J207,0)</f>
        <v>0</v>
      </c>
      <c r="BG207" s="242">
        <f>IF(N207="zákl. přenesená",J207,0)</f>
        <v>0</v>
      </c>
      <c r="BH207" s="242">
        <f>IF(N207="sníž. přenesená",J207,0)</f>
        <v>0</v>
      </c>
      <c r="BI207" s="242">
        <f>IF(N207="nulová",J207,0)</f>
        <v>0</v>
      </c>
      <c r="BJ207" s="18" t="s">
        <v>167</v>
      </c>
      <c r="BK207" s="242">
        <f>ROUND(I207*H207,2)</f>
        <v>0</v>
      </c>
      <c r="BL207" s="18" t="s">
        <v>167</v>
      </c>
      <c r="BM207" s="241" t="s">
        <v>1802</v>
      </c>
    </row>
    <row r="208" s="2" customFormat="1">
      <c r="A208" s="39"/>
      <c r="B208" s="40"/>
      <c r="C208" s="41"/>
      <c r="D208" s="243" t="s">
        <v>169</v>
      </c>
      <c r="E208" s="41"/>
      <c r="F208" s="244" t="s">
        <v>741</v>
      </c>
      <c r="G208" s="41"/>
      <c r="H208" s="41"/>
      <c r="I208" s="245"/>
      <c r="J208" s="41"/>
      <c r="K208" s="41"/>
      <c r="L208" s="45"/>
      <c r="M208" s="246"/>
      <c r="N208" s="247"/>
      <c r="O208" s="93"/>
      <c r="P208" s="93"/>
      <c r="Q208" s="93"/>
      <c r="R208" s="93"/>
      <c r="S208" s="93"/>
      <c r="T208" s="94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169</v>
      </c>
      <c r="AU208" s="18" t="s">
        <v>85</v>
      </c>
    </row>
    <row r="209" s="2" customFormat="1" ht="24.15" customHeight="1">
      <c r="A209" s="39"/>
      <c r="B209" s="40"/>
      <c r="C209" s="229" t="s">
        <v>268</v>
      </c>
      <c r="D209" s="229" t="s">
        <v>163</v>
      </c>
      <c r="E209" s="230" t="s">
        <v>744</v>
      </c>
      <c r="F209" s="231" t="s">
        <v>745</v>
      </c>
      <c r="G209" s="232" t="s">
        <v>214</v>
      </c>
      <c r="H209" s="233">
        <v>278.02600000000001</v>
      </c>
      <c r="I209" s="234"/>
      <c r="J209" s="235">
        <f>ROUND(I209*H209,2)</f>
        <v>0</v>
      </c>
      <c r="K209" s="236"/>
      <c r="L209" s="45"/>
      <c r="M209" s="237" t="s">
        <v>1</v>
      </c>
      <c r="N209" s="238" t="s">
        <v>43</v>
      </c>
      <c r="O209" s="93"/>
      <c r="P209" s="239">
        <f>O209*H209</f>
        <v>0</v>
      </c>
      <c r="Q209" s="239">
        <v>0</v>
      </c>
      <c r="R209" s="239">
        <f>Q209*H209</f>
        <v>0</v>
      </c>
      <c r="S209" s="239">
        <v>0</v>
      </c>
      <c r="T209" s="240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41" t="s">
        <v>167</v>
      </c>
      <c r="AT209" s="241" t="s">
        <v>163</v>
      </c>
      <c r="AU209" s="241" t="s">
        <v>85</v>
      </c>
      <c r="AY209" s="18" t="s">
        <v>161</v>
      </c>
      <c r="BE209" s="242">
        <f>IF(N209="základní",J209,0)</f>
        <v>0</v>
      </c>
      <c r="BF209" s="242">
        <f>IF(N209="snížená",J209,0)</f>
        <v>0</v>
      </c>
      <c r="BG209" s="242">
        <f>IF(N209="zákl. přenesená",J209,0)</f>
        <v>0</v>
      </c>
      <c r="BH209" s="242">
        <f>IF(N209="sníž. přenesená",J209,0)</f>
        <v>0</v>
      </c>
      <c r="BI209" s="242">
        <f>IF(N209="nulová",J209,0)</f>
        <v>0</v>
      </c>
      <c r="BJ209" s="18" t="s">
        <v>167</v>
      </c>
      <c r="BK209" s="242">
        <f>ROUND(I209*H209,2)</f>
        <v>0</v>
      </c>
      <c r="BL209" s="18" t="s">
        <v>167</v>
      </c>
      <c r="BM209" s="241" t="s">
        <v>1803</v>
      </c>
    </row>
    <row r="210" s="2" customFormat="1">
      <c r="A210" s="39"/>
      <c r="B210" s="40"/>
      <c r="C210" s="41"/>
      <c r="D210" s="243" t="s">
        <v>169</v>
      </c>
      <c r="E210" s="41"/>
      <c r="F210" s="244" t="s">
        <v>745</v>
      </c>
      <c r="G210" s="41"/>
      <c r="H210" s="41"/>
      <c r="I210" s="245"/>
      <c r="J210" s="41"/>
      <c r="K210" s="41"/>
      <c r="L210" s="45"/>
      <c r="M210" s="246"/>
      <c r="N210" s="247"/>
      <c r="O210" s="93"/>
      <c r="P210" s="93"/>
      <c r="Q210" s="93"/>
      <c r="R210" s="93"/>
      <c r="S210" s="93"/>
      <c r="T210" s="94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169</v>
      </c>
      <c r="AU210" s="18" t="s">
        <v>85</v>
      </c>
    </row>
    <row r="211" s="13" customFormat="1">
      <c r="A211" s="13"/>
      <c r="B211" s="248"/>
      <c r="C211" s="249"/>
      <c r="D211" s="243" t="s">
        <v>178</v>
      </c>
      <c r="E211" s="250" t="s">
        <v>1</v>
      </c>
      <c r="F211" s="251" t="s">
        <v>1804</v>
      </c>
      <c r="G211" s="249"/>
      <c r="H211" s="252">
        <v>278.02600000000001</v>
      </c>
      <c r="I211" s="253"/>
      <c r="J211" s="249"/>
      <c r="K211" s="249"/>
      <c r="L211" s="254"/>
      <c r="M211" s="255"/>
      <c r="N211" s="256"/>
      <c r="O211" s="256"/>
      <c r="P211" s="256"/>
      <c r="Q211" s="256"/>
      <c r="R211" s="256"/>
      <c r="S211" s="256"/>
      <c r="T211" s="257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58" t="s">
        <v>178</v>
      </c>
      <c r="AU211" s="258" t="s">
        <v>85</v>
      </c>
      <c r="AV211" s="13" t="s">
        <v>85</v>
      </c>
      <c r="AW211" s="13" t="s">
        <v>32</v>
      </c>
      <c r="AX211" s="13" t="s">
        <v>83</v>
      </c>
      <c r="AY211" s="258" t="s">
        <v>161</v>
      </c>
    </row>
    <row r="212" s="2" customFormat="1" ht="33" customHeight="1">
      <c r="A212" s="39"/>
      <c r="B212" s="40"/>
      <c r="C212" s="229" t="s">
        <v>7</v>
      </c>
      <c r="D212" s="229" t="s">
        <v>163</v>
      </c>
      <c r="E212" s="230" t="s">
        <v>749</v>
      </c>
      <c r="F212" s="231" t="s">
        <v>750</v>
      </c>
      <c r="G212" s="232" t="s">
        <v>214</v>
      </c>
      <c r="H212" s="233">
        <v>19.859000000000002</v>
      </c>
      <c r="I212" s="234"/>
      <c r="J212" s="235">
        <f>ROUND(I212*H212,2)</f>
        <v>0</v>
      </c>
      <c r="K212" s="236"/>
      <c r="L212" s="45"/>
      <c r="M212" s="237" t="s">
        <v>1</v>
      </c>
      <c r="N212" s="238" t="s">
        <v>43</v>
      </c>
      <c r="O212" s="93"/>
      <c r="P212" s="239">
        <f>O212*H212</f>
        <v>0</v>
      </c>
      <c r="Q212" s="239">
        <v>0</v>
      </c>
      <c r="R212" s="239">
        <f>Q212*H212</f>
        <v>0</v>
      </c>
      <c r="S212" s="239">
        <v>0</v>
      </c>
      <c r="T212" s="240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41" t="s">
        <v>167</v>
      </c>
      <c r="AT212" s="241" t="s">
        <v>163</v>
      </c>
      <c r="AU212" s="241" t="s">
        <v>85</v>
      </c>
      <c r="AY212" s="18" t="s">
        <v>161</v>
      </c>
      <c r="BE212" s="242">
        <f>IF(N212="základní",J212,0)</f>
        <v>0</v>
      </c>
      <c r="BF212" s="242">
        <f>IF(N212="snížená",J212,0)</f>
        <v>0</v>
      </c>
      <c r="BG212" s="242">
        <f>IF(N212="zákl. přenesená",J212,0)</f>
        <v>0</v>
      </c>
      <c r="BH212" s="242">
        <f>IF(N212="sníž. přenesená",J212,0)</f>
        <v>0</v>
      </c>
      <c r="BI212" s="242">
        <f>IF(N212="nulová",J212,0)</f>
        <v>0</v>
      </c>
      <c r="BJ212" s="18" t="s">
        <v>167</v>
      </c>
      <c r="BK212" s="242">
        <f>ROUND(I212*H212,2)</f>
        <v>0</v>
      </c>
      <c r="BL212" s="18" t="s">
        <v>167</v>
      </c>
      <c r="BM212" s="241" t="s">
        <v>1805</v>
      </c>
    </row>
    <row r="213" s="2" customFormat="1">
      <c r="A213" s="39"/>
      <c r="B213" s="40"/>
      <c r="C213" s="41"/>
      <c r="D213" s="243" t="s">
        <v>169</v>
      </c>
      <c r="E213" s="41"/>
      <c r="F213" s="244" t="s">
        <v>750</v>
      </c>
      <c r="G213" s="41"/>
      <c r="H213" s="41"/>
      <c r="I213" s="245"/>
      <c r="J213" s="41"/>
      <c r="K213" s="41"/>
      <c r="L213" s="45"/>
      <c r="M213" s="246"/>
      <c r="N213" s="247"/>
      <c r="O213" s="93"/>
      <c r="P213" s="93"/>
      <c r="Q213" s="93"/>
      <c r="R213" s="93"/>
      <c r="S213" s="93"/>
      <c r="T213" s="94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169</v>
      </c>
      <c r="AU213" s="18" t="s">
        <v>85</v>
      </c>
    </row>
    <row r="214" s="12" customFormat="1" ht="22.8" customHeight="1">
      <c r="A214" s="12"/>
      <c r="B214" s="213"/>
      <c r="C214" s="214"/>
      <c r="D214" s="215" t="s">
        <v>75</v>
      </c>
      <c r="E214" s="227" t="s">
        <v>752</v>
      </c>
      <c r="F214" s="227" t="s">
        <v>753</v>
      </c>
      <c r="G214" s="214"/>
      <c r="H214" s="214"/>
      <c r="I214" s="217"/>
      <c r="J214" s="228">
        <f>BK214</f>
        <v>0</v>
      </c>
      <c r="K214" s="214"/>
      <c r="L214" s="219"/>
      <c r="M214" s="220"/>
      <c r="N214" s="221"/>
      <c r="O214" s="221"/>
      <c r="P214" s="222">
        <f>SUM(P215:P216)</f>
        <v>0</v>
      </c>
      <c r="Q214" s="221"/>
      <c r="R214" s="222">
        <f>SUM(R215:R216)</f>
        <v>0</v>
      </c>
      <c r="S214" s="221"/>
      <c r="T214" s="223">
        <f>SUM(T215:T216)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24" t="s">
        <v>83</v>
      </c>
      <c r="AT214" s="225" t="s">
        <v>75</v>
      </c>
      <c r="AU214" s="225" t="s">
        <v>83</v>
      </c>
      <c r="AY214" s="224" t="s">
        <v>161</v>
      </c>
      <c r="BK214" s="226">
        <f>SUM(BK215:BK216)</f>
        <v>0</v>
      </c>
    </row>
    <row r="215" s="2" customFormat="1" ht="24.15" customHeight="1">
      <c r="A215" s="39"/>
      <c r="B215" s="40"/>
      <c r="C215" s="229" t="s">
        <v>277</v>
      </c>
      <c r="D215" s="229" t="s">
        <v>163</v>
      </c>
      <c r="E215" s="230" t="s">
        <v>755</v>
      </c>
      <c r="F215" s="231" t="s">
        <v>756</v>
      </c>
      <c r="G215" s="232" t="s">
        <v>214</v>
      </c>
      <c r="H215" s="233">
        <v>13.359</v>
      </c>
      <c r="I215" s="234"/>
      <c r="J215" s="235">
        <f>ROUND(I215*H215,2)</f>
        <v>0</v>
      </c>
      <c r="K215" s="236"/>
      <c r="L215" s="45"/>
      <c r="M215" s="237" t="s">
        <v>1</v>
      </c>
      <c r="N215" s="238" t="s">
        <v>43</v>
      </c>
      <c r="O215" s="93"/>
      <c r="P215" s="239">
        <f>O215*H215</f>
        <v>0</v>
      </c>
      <c r="Q215" s="239">
        <v>0</v>
      </c>
      <c r="R215" s="239">
        <f>Q215*H215</f>
        <v>0</v>
      </c>
      <c r="S215" s="239">
        <v>0</v>
      </c>
      <c r="T215" s="240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41" t="s">
        <v>167</v>
      </c>
      <c r="AT215" s="241" t="s">
        <v>163</v>
      </c>
      <c r="AU215" s="241" t="s">
        <v>85</v>
      </c>
      <c r="AY215" s="18" t="s">
        <v>161</v>
      </c>
      <c r="BE215" s="242">
        <f>IF(N215="základní",J215,0)</f>
        <v>0</v>
      </c>
      <c r="BF215" s="242">
        <f>IF(N215="snížená",J215,0)</f>
        <v>0</v>
      </c>
      <c r="BG215" s="242">
        <f>IF(N215="zákl. přenesená",J215,0)</f>
        <v>0</v>
      </c>
      <c r="BH215" s="242">
        <f>IF(N215="sníž. přenesená",J215,0)</f>
        <v>0</v>
      </c>
      <c r="BI215" s="242">
        <f>IF(N215="nulová",J215,0)</f>
        <v>0</v>
      </c>
      <c r="BJ215" s="18" t="s">
        <v>167</v>
      </c>
      <c r="BK215" s="242">
        <f>ROUND(I215*H215,2)</f>
        <v>0</v>
      </c>
      <c r="BL215" s="18" t="s">
        <v>167</v>
      </c>
      <c r="BM215" s="241" t="s">
        <v>1806</v>
      </c>
    </row>
    <row r="216" s="2" customFormat="1">
      <c r="A216" s="39"/>
      <c r="B216" s="40"/>
      <c r="C216" s="41"/>
      <c r="D216" s="243" t="s">
        <v>169</v>
      </c>
      <c r="E216" s="41"/>
      <c r="F216" s="244" t="s">
        <v>756</v>
      </c>
      <c r="G216" s="41"/>
      <c r="H216" s="41"/>
      <c r="I216" s="245"/>
      <c r="J216" s="41"/>
      <c r="K216" s="41"/>
      <c r="L216" s="45"/>
      <c r="M216" s="246"/>
      <c r="N216" s="247"/>
      <c r="O216" s="93"/>
      <c r="P216" s="93"/>
      <c r="Q216" s="93"/>
      <c r="R216" s="93"/>
      <c r="S216" s="93"/>
      <c r="T216" s="94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169</v>
      </c>
      <c r="AU216" s="18" t="s">
        <v>85</v>
      </c>
    </row>
    <row r="217" s="12" customFormat="1" ht="25.92" customHeight="1">
      <c r="A217" s="12"/>
      <c r="B217" s="213"/>
      <c r="C217" s="214"/>
      <c r="D217" s="215" t="s">
        <v>75</v>
      </c>
      <c r="E217" s="216" t="s">
        <v>758</v>
      </c>
      <c r="F217" s="216" t="s">
        <v>759</v>
      </c>
      <c r="G217" s="214"/>
      <c r="H217" s="214"/>
      <c r="I217" s="217"/>
      <c r="J217" s="218">
        <f>BK217</f>
        <v>0</v>
      </c>
      <c r="K217" s="214"/>
      <c r="L217" s="219"/>
      <c r="M217" s="220"/>
      <c r="N217" s="221"/>
      <c r="O217" s="221"/>
      <c r="P217" s="222">
        <f>P218+P259+P301</f>
        <v>0</v>
      </c>
      <c r="Q217" s="221"/>
      <c r="R217" s="222">
        <f>R218+R259+R301</f>
        <v>0.62941899999999995</v>
      </c>
      <c r="S217" s="221"/>
      <c r="T217" s="223">
        <f>T218+T259+T301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24" t="s">
        <v>85</v>
      </c>
      <c r="AT217" s="225" t="s">
        <v>75</v>
      </c>
      <c r="AU217" s="225" t="s">
        <v>76</v>
      </c>
      <c r="AY217" s="224" t="s">
        <v>161</v>
      </c>
      <c r="BK217" s="226">
        <f>BK218+BK259+BK301</f>
        <v>0</v>
      </c>
    </row>
    <row r="218" s="12" customFormat="1" ht="22.8" customHeight="1">
      <c r="A218" s="12"/>
      <c r="B218" s="213"/>
      <c r="C218" s="214"/>
      <c r="D218" s="215" t="s">
        <v>75</v>
      </c>
      <c r="E218" s="227" t="s">
        <v>846</v>
      </c>
      <c r="F218" s="227" t="s">
        <v>847</v>
      </c>
      <c r="G218" s="214"/>
      <c r="H218" s="214"/>
      <c r="I218" s="217"/>
      <c r="J218" s="228">
        <f>BK218</f>
        <v>0</v>
      </c>
      <c r="K218" s="214"/>
      <c r="L218" s="219"/>
      <c r="M218" s="220"/>
      <c r="N218" s="221"/>
      <c r="O218" s="221"/>
      <c r="P218" s="222">
        <f>SUM(P219:P258)</f>
        <v>0</v>
      </c>
      <c r="Q218" s="221"/>
      <c r="R218" s="222">
        <f>SUM(R219:R258)</f>
        <v>0.18632199999999999</v>
      </c>
      <c r="S218" s="221"/>
      <c r="T218" s="223">
        <f>SUM(T219:T258)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24" t="s">
        <v>85</v>
      </c>
      <c r="AT218" s="225" t="s">
        <v>75</v>
      </c>
      <c r="AU218" s="225" t="s">
        <v>83</v>
      </c>
      <c r="AY218" s="224" t="s">
        <v>161</v>
      </c>
      <c r="BK218" s="226">
        <f>SUM(BK219:BK258)</f>
        <v>0</v>
      </c>
    </row>
    <row r="219" s="2" customFormat="1" ht="21.75" customHeight="1">
      <c r="A219" s="39"/>
      <c r="B219" s="40"/>
      <c r="C219" s="229" t="s">
        <v>282</v>
      </c>
      <c r="D219" s="229" t="s">
        <v>163</v>
      </c>
      <c r="E219" s="230" t="s">
        <v>1807</v>
      </c>
      <c r="F219" s="231" t="s">
        <v>1808</v>
      </c>
      <c r="G219" s="232" t="s">
        <v>166</v>
      </c>
      <c r="H219" s="233">
        <v>58</v>
      </c>
      <c r="I219" s="234"/>
      <c r="J219" s="235">
        <f>ROUND(I219*H219,2)</f>
        <v>0</v>
      </c>
      <c r="K219" s="236"/>
      <c r="L219" s="45"/>
      <c r="M219" s="237" t="s">
        <v>1</v>
      </c>
      <c r="N219" s="238" t="s">
        <v>43</v>
      </c>
      <c r="O219" s="93"/>
      <c r="P219" s="239">
        <f>O219*H219</f>
        <v>0</v>
      </c>
      <c r="Q219" s="239">
        <v>0.0016800000000000001</v>
      </c>
      <c r="R219" s="239">
        <f>Q219*H219</f>
        <v>0.097439999999999999</v>
      </c>
      <c r="S219" s="239">
        <v>0</v>
      </c>
      <c r="T219" s="240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41" t="s">
        <v>248</v>
      </c>
      <c r="AT219" s="241" t="s">
        <v>163</v>
      </c>
      <c r="AU219" s="241" t="s">
        <v>85</v>
      </c>
      <c r="AY219" s="18" t="s">
        <v>161</v>
      </c>
      <c r="BE219" s="242">
        <f>IF(N219="základní",J219,0)</f>
        <v>0</v>
      </c>
      <c r="BF219" s="242">
        <f>IF(N219="snížená",J219,0)</f>
        <v>0</v>
      </c>
      <c r="BG219" s="242">
        <f>IF(N219="zákl. přenesená",J219,0)</f>
        <v>0</v>
      </c>
      <c r="BH219" s="242">
        <f>IF(N219="sníž. přenesená",J219,0)</f>
        <v>0</v>
      </c>
      <c r="BI219" s="242">
        <f>IF(N219="nulová",J219,0)</f>
        <v>0</v>
      </c>
      <c r="BJ219" s="18" t="s">
        <v>167</v>
      </c>
      <c r="BK219" s="242">
        <f>ROUND(I219*H219,2)</f>
        <v>0</v>
      </c>
      <c r="BL219" s="18" t="s">
        <v>248</v>
      </c>
      <c r="BM219" s="241" t="s">
        <v>1809</v>
      </c>
    </row>
    <row r="220" s="2" customFormat="1">
      <c r="A220" s="39"/>
      <c r="B220" s="40"/>
      <c r="C220" s="41"/>
      <c r="D220" s="243" t="s">
        <v>169</v>
      </c>
      <c r="E220" s="41"/>
      <c r="F220" s="244" t="s">
        <v>1808</v>
      </c>
      <c r="G220" s="41"/>
      <c r="H220" s="41"/>
      <c r="I220" s="245"/>
      <c r="J220" s="41"/>
      <c r="K220" s="41"/>
      <c r="L220" s="45"/>
      <c r="M220" s="246"/>
      <c r="N220" s="247"/>
      <c r="O220" s="93"/>
      <c r="P220" s="93"/>
      <c r="Q220" s="93"/>
      <c r="R220" s="93"/>
      <c r="S220" s="93"/>
      <c r="T220" s="94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169</v>
      </c>
      <c r="AU220" s="18" t="s">
        <v>85</v>
      </c>
    </row>
    <row r="221" s="13" customFormat="1">
      <c r="A221" s="13"/>
      <c r="B221" s="248"/>
      <c r="C221" s="249"/>
      <c r="D221" s="243" t="s">
        <v>178</v>
      </c>
      <c r="E221" s="250" t="s">
        <v>1</v>
      </c>
      <c r="F221" s="251" t="s">
        <v>1810</v>
      </c>
      <c r="G221" s="249"/>
      <c r="H221" s="252">
        <v>58</v>
      </c>
      <c r="I221" s="253"/>
      <c r="J221" s="249"/>
      <c r="K221" s="249"/>
      <c r="L221" s="254"/>
      <c r="M221" s="255"/>
      <c r="N221" s="256"/>
      <c r="O221" s="256"/>
      <c r="P221" s="256"/>
      <c r="Q221" s="256"/>
      <c r="R221" s="256"/>
      <c r="S221" s="256"/>
      <c r="T221" s="257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58" t="s">
        <v>178</v>
      </c>
      <c r="AU221" s="258" t="s">
        <v>85</v>
      </c>
      <c r="AV221" s="13" t="s">
        <v>85</v>
      </c>
      <c r="AW221" s="13" t="s">
        <v>32</v>
      </c>
      <c r="AX221" s="13" t="s">
        <v>83</v>
      </c>
      <c r="AY221" s="258" t="s">
        <v>161</v>
      </c>
    </row>
    <row r="222" s="2" customFormat="1" ht="21.75" customHeight="1">
      <c r="A222" s="39"/>
      <c r="B222" s="40"/>
      <c r="C222" s="229" t="s">
        <v>287</v>
      </c>
      <c r="D222" s="229" t="s">
        <v>163</v>
      </c>
      <c r="E222" s="230" t="s">
        <v>1811</v>
      </c>
      <c r="F222" s="231" t="s">
        <v>1812</v>
      </c>
      <c r="G222" s="232" t="s">
        <v>166</v>
      </c>
      <c r="H222" s="233">
        <v>6</v>
      </c>
      <c r="I222" s="234"/>
      <c r="J222" s="235">
        <f>ROUND(I222*H222,2)</f>
        <v>0</v>
      </c>
      <c r="K222" s="236"/>
      <c r="L222" s="45"/>
      <c r="M222" s="237" t="s">
        <v>1</v>
      </c>
      <c r="N222" s="238" t="s">
        <v>43</v>
      </c>
      <c r="O222" s="93"/>
      <c r="P222" s="239">
        <f>O222*H222</f>
        <v>0</v>
      </c>
      <c r="Q222" s="239">
        <v>0.00191</v>
      </c>
      <c r="R222" s="239">
        <f>Q222*H222</f>
        <v>0.01146</v>
      </c>
      <c r="S222" s="239">
        <v>0</v>
      </c>
      <c r="T222" s="240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41" t="s">
        <v>248</v>
      </c>
      <c r="AT222" s="241" t="s">
        <v>163</v>
      </c>
      <c r="AU222" s="241" t="s">
        <v>85</v>
      </c>
      <c r="AY222" s="18" t="s">
        <v>161</v>
      </c>
      <c r="BE222" s="242">
        <f>IF(N222="základní",J222,0)</f>
        <v>0</v>
      </c>
      <c r="BF222" s="242">
        <f>IF(N222="snížená",J222,0)</f>
        <v>0</v>
      </c>
      <c r="BG222" s="242">
        <f>IF(N222="zákl. přenesená",J222,0)</f>
        <v>0</v>
      </c>
      <c r="BH222" s="242">
        <f>IF(N222="sníž. přenesená",J222,0)</f>
        <v>0</v>
      </c>
      <c r="BI222" s="242">
        <f>IF(N222="nulová",J222,0)</f>
        <v>0</v>
      </c>
      <c r="BJ222" s="18" t="s">
        <v>167</v>
      </c>
      <c r="BK222" s="242">
        <f>ROUND(I222*H222,2)</f>
        <v>0</v>
      </c>
      <c r="BL222" s="18" t="s">
        <v>248</v>
      </c>
      <c r="BM222" s="241" t="s">
        <v>1813</v>
      </c>
    </row>
    <row r="223" s="2" customFormat="1">
      <c r="A223" s="39"/>
      <c r="B223" s="40"/>
      <c r="C223" s="41"/>
      <c r="D223" s="243" t="s">
        <v>169</v>
      </c>
      <c r="E223" s="41"/>
      <c r="F223" s="244" t="s">
        <v>1812</v>
      </c>
      <c r="G223" s="41"/>
      <c r="H223" s="41"/>
      <c r="I223" s="245"/>
      <c r="J223" s="41"/>
      <c r="K223" s="41"/>
      <c r="L223" s="45"/>
      <c r="M223" s="246"/>
      <c r="N223" s="247"/>
      <c r="O223" s="93"/>
      <c r="P223" s="93"/>
      <c r="Q223" s="93"/>
      <c r="R223" s="93"/>
      <c r="S223" s="93"/>
      <c r="T223" s="94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169</v>
      </c>
      <c r="AU223" s="18" t="s">
        <v>85</v>
      </c>
    </row>
    <row r="224" s="2" customFormat="1" ht="21.75" customHeight="1">
      <c r="A224" s="39"/>
      <c r="B224" s="40"/>
      <c r="C224" s="229" t="s">
        <v>292</v>
      </c>
      <c r="D224" s="229" t="s">
        <v>163</v>
      </c>
      <c r="E224" s="230" t="s">
        <v>1814</v>
      </c>
      <c r="F224" s="231" t="s">
        <v>1815</v>
      </c>
      <c r="G224" s="232" t="s">
        <v>166</v>
      </c>
      <c r="H224" s="233">
        <v>2</v>
      </c>
      <c r="I224" s="234"/>
      <c r="J224" s="235">
        <f>ROUND(I224*H224,2)</f>
        <v>0</v>
      </c>
      <c r="K224" s="236"/>
      <c r="L224" s="45"/>
      <c r="M224" s="237" t="s">
        <v>1</v>
      </c>
      <c r="N224" s="238" t="s">
        <v>43</v>
      </c>
      <c r="O224" s="93"/>
      <c r="P224" s="239">
        <f>O224*H224</f>
        <v>0</v>
      </c>
      <c r="Q224" s="239">
        <v>0.0030799999999999998</v>
      </c>
      <c r="R224" s="239">
        <f>Q224*H224</f>
        <v>0.0061599999999999997</v>
      </c>
      <c r="S224" s="239">
        <v>0</v>
      </c>
      <c r="T224" s="240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41" t="s">
        <v>248</v>
      </c>
      <c r="AT224" s="241" t="s">
        <v>163</v>
      </c>
      <c r="AU224" s="241" t="s">
        <v>85</v>
      </c>
      <c r="AY224" s="18" t="s">
        <v>161</v>
      </c>
      <c r="BE224" s="242">
        <f>IF(N224="základní",J224,0)</f>
        <v>0</v>
      </c>
      <c r="BF224" s="242">
        <f>IF(N224="snížená",J224,0)</f>
        <v>0</v>
      </c>
      <c r="BG224" s="242">
        <f>IF(N224="zákl. přenesená",J224,0)</f>
        <v>0</v>
      </c>
      <c r="BH224" s="242">
        <f>IF(N224="sníž. přenesená",J224,0)</f>
        <v>0</v>
      </c>
      <c r="BI224" s="242">
        <f>IF(N224="nulová",J224,0)</f>
        <v>0</v>
      </c>
      <c r="BJ224" s="18" t="s">
        <v>167</v>
      </c>
      <c r="BK224" s="242">
        <f>ROUND(I224*H224,2)</f>
        <v>0</v>
      </c>
      <c r="BL224" s="18" t="s">
        <v>248</v>
      </c>
      <c r="BM224" s="241" t="s">
        <v>1816</v>
      </c>
    </row>
    <row r="225" s="2" customFormat="1">
      <c r="A225" s="39"/>
      <c r="B225" s="40"/>
      <c r="C225" s="41"/>
      <c r="D225" s="243" t="s">
        <v>169</v>
      </c>
      <c r="E225" s="41"/>
      <c r="F225" s="244" t="s">
        <v>1815</v>
      </c>
      <c r="G225" s="41"/>
      <c r="H225" s="41"/>
      <c r="I225" s="245"/>
      <c r="J225" s="41"/>
      <c r="K225" s="41"/>
      <c r="L225" s="45"/>
      <c r="M225" s="246"/>
      <c r="N225" s="247"/>
      <c r="O225" s="93"/>
      <c r="P225" s="93"/>
      <c r="Q225" s="93"/>
      <c r="R225" s="93"/>
      <c r="S225" s="93"/>
      <c r="T225" s="94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169</v>
      </c>
      <c r="AU225" s="18" t="s">
        <v>85</v>
      </c>
    </row>
    <row r="226" s="2" customFormat="1" ht="16.5" customHeight="1">
      <c r="A226" s="39"/>
      <c r="B226" s="40"/>
      <c r="C226" s="229" t="s">
        <v>297</v>
      </c>
      <c r="D226" s="229" t="s">
        <v>163</v>
      </c>
      <c r="E226" s="230" t="s">
        <v>1817</v>
      </c>
      <c r="F226" s="231" t="s">
        <v>1818</v>
      </c>
      <c r="G226" s="232" t="s">
        <v>166</v>
      </c>
      <c r="H226" s="233">
        <v>8.5</v>
      </c>
      <c r="I226" s="234"/>
      <c r="J226" s="235">
        <f>ROUND(I226*H226,2)</f>
        <v>0</v>
      </c>
      <c r="K226" s="236"/>
      <c r="L226" s="45"/>
      <c r="M226" s="237" t="s">
        <v>1</v>
      </c>
      <c r="N226" s="238" t="s">
        <v>43</v>
      </c>
      <c r="O226" s="93"/>
      <c r="P226" s="239">
        <f>O226*H226</f>
        <v>0</v>
      </c>
      <c r="Q226" s="239">
        <v>0.00155</v>
      </c>
      <c r="R226" s="239">
        <f>Q226*H226</f>
        <v>0.013174999999999999</v>
      </c>
      <c r="S226" s="239">
        <v>0</v>
      </c>
      <c r="T226" s="240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41" t="s">
        <v>248</v>
      </c>
      <c r="AT226" s="241" t="s">
        <v>163</v>
      </c>
      <c r="AU226" s="241" t="s">
        <v>85</v>
      </c>
      <c r="AY226" s="18" t="s">
        <v>161</v>
      </c>
      <c r="BE226" s="242">
        <f>IF(N226="základní",J226,0)</f>
        <v>0</v>
      </c>
      <c r="BF226" s="242">
        <f>IF(N226="snížená",J226,0)</f>
        <v>0</v>
      </c>
      <c r="BG226" s="242">
        <f>IF(N226="zákl. přenesená",J226,0)</f>
        <v>0</v>
      </c>
      <c r="BH226" s="242">
        <f>IF(N226="sníž. přenesená",J226,0)</f>
        <v>0</v>
      </c>
      <c r="BI226" s="242">
        <f>IF(N226="nulová",J226,0)</f>
        <v>0</v>
      </c>
      <c r="BJ226" s="18" t="s">
        <v>167</v>
      </c>
      <c r="BK226" s="242">
        <f>ROUND(I226*H226,2)</f>
        <v>0</v>
      </c>
      <c r="BL226" s="18" t="s">
        <v>248</v>
      </c>
      <c r="BM226" s="241" t="s">
        <v>1819</v>
      </c>
    </row>
    <row r="227" s="2" customFormat="1">
      <c r="A227" s="39"/>
      <c r="B227" s="40"/>
      <c r="C227" s="41"/>
      <c r="D227" s="243" t="s">
        <v>169</v>
      </c>
      <c r="E227" s="41"/>
      <c r="F227" s="244" t="s">
        <v>1818</v>
      </c>
      <c r="G227" s="41"/>
      <c r="H227" s="41"/>
      <c r="I227" s="245"/>
      <c r="J227" s="41"/>
      <c r="K227" s="41"/>
      <c r="L227" s="45"/>
      <c r="M227" s="246"/>
      <c r="N227" s="247"/>
      <c r="O227" s="93"/>
      <c r="P227" s="93"/>
      <c r="Q227" s="93"/>
      <c r="R227" s="93"/>
      <c r="S227" s="93"/>
      <c r="T227" s="94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169</v>
      </c>
      <c r="AU227" s="18" t="s">
        <v>85</v>
      </c>
    </row>
    <row r="228" s="13" customFormat="1">
      <c r="A228" s="13"/>
      <c r="B228" s="248"/>
      <c r="C228" s="249"/>
      <c r="D228" s="243" t="s">
        <v>178</v>
      </c>
      <c r="E228" s="250" t="s">
        <v>1</v>
      </c>
      <c r="F228" s="251" t="s">
        <v>1820</v>
      </c>
      <c r="G228" s="249"/>
      <c r="H228" s="252">
        <v>8.5</v>
      </c>
      <c r="I228" s="253"/>
      <c r="J228" s="249"/>
      <c r="K228" s="249"/>
      <c r="L228" s="254"/>
      <c r="M228" s="255"/>
      <c r="N228" s="256"/>
      <c r="O228" s="256"/>
      <c r="P228" s="256"/>
      <c r="Q228" s="256"/>
      <c r="R228" s="256"/>
      <c r="S228" s="256"/>
      <c r="T228" s="257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58" t="s">
        <v>178</v>
      </c>
      <c r="AU228" s="258" t="s">
        <v>85</v>
      </c>
      <c r="AV228" s="13" t="s">
        <v>85</v>
      </c>
      <c r="AW228" s="13" t="s">
        <v>32</v>
      </c>
      <c r="AX228" s="13" t="s">
        <v>83</v>
      </c>
      <c r="AY228" s="258" t="s">
        <v>161</v>
      </c>
    </row>
    <row r="229" s="2" customFormat="1" ht="16.5" customHeight="1">
      <c r="A229" s="39"/>
      <c r="B229" s="40"/>
      <c r="C229" s="229" t="s">
        <v>303</v>
      </c>
      <c r="D229" s="229" t="s">
        <v>163</v>
      </c>
      <c r="E229" s="230" t="s">
        <v>1821</v>
      </c>
      <c r="F229" s="231" t="s">
        <v>1822</v>
      </c>
      <c r="G229" s="232" t="s">
        <v>166</v>
      </c>
      <c r="H229" s="233">
        <v>6</v>
      </c>
      <c r="I229" s="234"/>
      <c r="J229" s="235">
        <f>ROUND(I229*H229,2)</f>
        <v>0</v>
      </c>
      <c r="K229" s="236"/>
      <c r="L229" s="45"/>
      <c r="M229" s="237" t="s">
        <v>1</v>
      </c>
      <c r="N229" s="238" t="s">
        <v>43</v>
      </c>
      <c r="O229" s="93"/>
      <c r="P229" s="239">
        <f>O229*H229</f>
        <v>0</v>
      </c>
      <c r="Q229" s="239">
        <v>0.00059000000000000003</v>
      </c>
      <c r="R229" s="239">
        <f>Q229*H229</f>
        <v>0.0035400000000000002</v>
      </c>
      <c r="S229" s="239">
        <v>0</v>
      </c>
      <c r="T229" s="240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41" t="s">
        <v>248</v>
      </c>
      <c r="AT229" s="241" t="s">
        <v>163</v>
      </c>
      <c r="AU229" s="241" t="s">
        <v>85</v>
      </c>
      <c r="AY229" s="18" t="s">
        <v>161</v>
      </c>
      <c r="BE229" s="242">
        <f>IF(N229="základní",J229,0)</f>
        <v>0</v>
      </c>
      <c r="BF229" s="242">
        <f>IF(N229="snížená",J229,0)</f>
        <v>0</v>
      </c>
      <c r="BG229" s="242">
        <f>IF(N229="zákl. přenesená",J229,0)</f>
        <v>0</v>
      </c>
      <c r="BH229" s="242">
        <f>IF(N229="sníž. přenesená",J229,0)</f>
        <v>0</v>
      </c>
      <c r="BI229" s="242">
        <f>IF(N229="nulová",J229,0)</f>
        <v>0</v>
      </c>
      <c r="BJ229" s="18" t="s">
        <v>167</v>
      </c>
      <c r="BK229" s="242">
        <f>ROUND(I229*H229,2)</f>
        <v>0</v>
      </c>
      <c r="BL229" s="18" t="s">
        <v>248</v>
      </c>
      <c r="BM229" s="241" t="s">
        <v>1823</v>
      </c>
    </row>
    <row r="230" s="2" customFormat="1">
      <c r="A230" s="39"/>
      <c r="B230" s="40"/>
      <c r="C230" s="41"/>
      <c r="D230" s="243" t="s">
        <v>169</v>
      </c>
      <c r="E230" s="41"/>
      <c r="F230" s="244" t="s">
        <v>1822</v>
      </c>
      <c r="G230" s="41"/>
      <c r="H230" s="41"/>
      <c r="I230" s="245"/>
      <c r="J230" s="41"/>
      <c r="K230" s="41"/>
      <c r="L230" s="45"/>
      <c r="M230" s="246"/>
      <c r="N230" s="247"/>
      <c r="O230" s="93"/>
      <c r="P230" s="93"/>
      <c r="Q230" s="93"/>
      <c r="R230" s="93"/>
      <c r="S230" s="93"/>
      <c r="T230" s="94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169</v>
      </c>
      <c r="AU230" s="18" t="s">
        <v>85</v>
      </c>
    </row>
    <row r="231" s="2" customFormat="1" ht="16.5" customHeight="1">
      <c r="A231" s="39"/>
      <c r="B231" s="40"/>
      <c r="C231" s="229" t="s">
        <v>308</v>
      </c>
      <c r="D231" s="229" t="s">
        <v>163</v>
      </c>
      <c r="E231" s="230" t="s">
        <v>1824</v>
      </c>
      <c r="F231" s="231" t="s">
        <v>1825</v>
      </c>
      <c r="G231" s="232" t="s">
        <v>166</v>
      </c>
      <c r="H231" s="233">
        <v>12</v>
      </c>
      <c r="I231" s="234"/>
      <c r="J231" s="235">
        <f>ROUND(I231*H231,2)</f>
        <v>0</v>
      </c>
      <c r="K231" s="236"/>
      <c r="L231" s="45"/>
      <c r="M231" s="237" t="s">
        <v>1</v>
      </c>
      <c r="N231" s="238" t="s">
        <v>43</v>
      </c>
      <c r="O231" s="93"/>
      <c r="P231" s="239">
        <f>O231*H231</f>
        <v>0</v>
      </c>
      <c r="Q231" s="239">
        <v>0.0020100000000000001</v>
      </c>
      <c r="R231" s="239">
        <f>Q231*H231</f>
        <v>0.024120000000000003</v>
      </c>
      <c r="S231" s="239">
        <v>0</v>
      </c>
      <c r="T231" s="240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41" t="s">
        <v>248</v>
      </c>
      <c r="AT231" s="241" t="s">
        <v>163</v>
      </c>
      <c r="AU231" s="241" t="s">
        <v>85</v>
      </c>
      <c r="AY231" s="18" t="s">
        <v>161</v>
      </c>
      <c r="BE231" s="242">
        <f>IF(N231="základní",J231,0)</f>
        <v>0</v>
      </c>
      <c r="BF231" s="242">
        <f>IF(N231="snížená",J231,0)</f>
        <v>0</v>
      </c>
      <c r="BG231" s="242">
        <f>IF(N231="zákl. přenesená",J231,0)</f>
        <v>0</v>
      </c>
      <c r="BH231" s="242">
        <f>IF(N231="sníž. přenesená",J231,0)</f>
        <v>0</v>
      </c>
      <c r="BI231" s="242">
        <f>IF(N231="nulová",J231,0)</f>
        <v>0</v>
      </c>
      <c r="BJ231" s="18" t="s">
        <v>167</v>
      </c>
      <c r="BK231" s="242">
        <f>ROUND(I231*H231,2)</f>
        <v>0</v>
      </c>
      <c r="BL231" s="18" t="s">
        <v>248</v>
      </c>
      <c r="BM231" s="241" t="s">
        <v>1826</v>
      </c>
    </row>
    <row r="232" s="2" customFormat="1">
      <c r="A232" s="39"/>
      <c r="B232" s="40"/>
      <c r="C232" s="41"/>
      <c r="D232" s="243" t="s">
        <v>169</v>
      </c>
      <c r="E232" s="41"/>
      <c r="F232" s="244" t="s">
        <v>1825</v>
      </c>
      <c r="G232" s="41"/>
      <c r="H232" s="41"/>
      <c r="I232" s="245"/>
      <c r="J232" s="41"/>
      <c r="K232" s="41"/>
      <c r="L232" s="45"/>
      <c r="M232" s="246"/>
      <c r="N232" s="247"/>
      <c r="O232" s="93"/>
      <c r="P232" s="93"/>
      <c r="Q232" s="93"/>
      <c r="R232" s="93"/>
      <c r="S232" s="93"/>
      <c r="T232" s="94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169</v>
      </c>
      <c r="AU232" s="18" t="s">
        <v>85</v>
      </c>
    </row>
    <row r="233" s="13" customFormat="1">
      <c r="A233" s="13"/>
      <c r="B233" s="248"/>
      <c r="C233" s="249"/>
      <c r="D233" s="243" t="s">
        <v>178</v>
      </c>
      <c r="E233" s="250" t="s">
        <v>1</v>
      </c>
      <c r="F233" s="251" t="s">
        <v>1643</v>
      </c>
      <c r="G233" s="249"/>
      <c r="H233" s="252">
        <v>12</v>
      </c>
      <c r="I233" s="253"/>
      <c r="J233" s="249"/>
      <c r="K233" s="249"/>
      <c r="L233" s="254"/>
      <c r="M233" s="255"/>
      <c r="N233" s="256"/>
      <c r="O233" s="256"/>
      <c r="P233" s="256"/>
      <c r="Q233" s="256"/>
      <c r="R233" s="256"/>
      <c r="S233" s="256"/>
      <c r="T233" s="257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58" t="s">
        <v>178</v>
      </c>
      <c r="AU233" s="258" t="s">
        <v>85</v>
      </c>
      <c r="AV233" s="13" t="s">
        <v>85</v>
      </c>
      <c r="AW233" s="13" t="s">
        <v>32</v>
      </c>
      <c r="AX233" s="13" t="s">
        <v>83</v>
      </c>
      <c r="AY233" s="258" t="s">
        <v>161</v>
      </c>
    </row>
    <row r="234" s="2" customFormat="1" ht="16.5" customHeight="1">
      <c r="A234" s="39"/>
      <c r="B234" s="40"/>
      <c r="C234" s="229" t="s">
        <v>313</v>
      </c>
      <c r="D234" s="229" t="s">
        <v>163</v>
      </c>
      <c r="E234" s="230" t="s">
        <v>1827</v>
      </c>
      <c r="F234" s="231" t="s">
        <v>1828</v>
      </c>
      <c r="G234" s="232" t="s">
        <v>166</v>
      </c>
      <c r="H234" s="233">
        <v>10.699999999999999</v>
      </c>
      <c r="I234" s="234"/>
      <c r="J234" s="235">
        <f>ROUND(I234*H234,2)</f>
        <v>0</v>
      </c>
      <c r="K234" s="236"/>
      <c r="L234" s="45"/>
      <c r="M234" s="237" t="s">
        <v>1</v>
      </c>
      <c r="N234" s="238" t="s">
        <v>43</v>
      </c>
      <c r="O234" s="93"/>
      <c r="P234" s="239">
        <f>O234*H234</f>
        <v>0</v>
      </c>
      <c r="Q234" s="239">
        <v>0.00040999999999999999</v>
      </c>
      <c r="R234" s="239">
        <f>Q234*H234</f>
        <v>0.0043869999999999994</v>
      </c>
      <c r="S234" s="239">
        <v>0</v>
      </c>
      <c r="T234" s="240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41" t="s">
        <v>248</v>
      </c>
      <c r="AT234" s="241" t="s">
        <v>163</v>
      </c>
      <c r="AU234" s="241" t="s">
        <v>85</v>
      </c>
      <c r="AY234" s="18" t="s">
        <v>161</v>
      </c>
      <c r="BE234" s="242">
        <f>IF(N234="základní",J234,0)</f>
        <v>0</v>
      </c>
      <c r="BF234" s="242">
        <f>IF(N234="snížená",J234,0)</f>
        <v>0</v>
      </c>
      <c r="BG234" s="242">
        <f>IF(N234="zákl. přenesená",J234,0)</f>
        <v>0</v>
      </c>
      <c r="BH234" s="242">
        <f>IF(N234="sníž. přenesená",J234,0)</f>
        <v>0</v>
      </c>
      <c r="BI234" s="242">
        <f>IF(N234="nulová",J234,0)</f>
        <v>0</v>
      </c>
      <c r="BJ234" s="18" t="s">
        <v>167</v>
      </c>
      <c r="BK234" s="242">
        <f>ROUND(I234*H234,2)</f>
        <v>0</v>
      </c>
      <c r="BL234" s="18" t="s">
        <v>248</v>
      </c>
      <c r="BM234" s="241" t="s">
        <v>1829</v>
      </c>
    </row>
    <row r="235" s="2" customFormat="1">
      <c r="A235" s="39"/>
      <c r="B235" s="40"/>
      <c r="C235" s="41"/>
      <c r="D235" s="243" t="s">
        <v>169</v>
      </c>
      <c r="E235" s="41"/>
      <c r="F235" s="244" t="s">
        <v>1828</v>
      </c>
      <c r="G235" s="41"/>
      <c r="H235" s="41"/>
      <c r="I235" s="245"/>
      <c r="J235" s="41"/>
      <c r="K235" s="41"/>
      <c r="L235" s="45"/>
      <c r="M235" s="246"/>
      <c r="N235" s="247"/>
      <c r="O235" s="93"/>
      <c r="P235" s="93"/>
      <c r="Q235" s="93"/>
      <c r="R235" s="93"/>
      <c r="S235" s="93"/>
      <c r="T235" s="94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169</v>
      </c>
      <c r="AU235" s="18" t="s">
        <v>85</v>
      </c>
    </row>
    <row r="236" s="13" customFormat="1">
      <c r="A236" s="13"/>
      <c r="B236" s="248"/>
      <c r="C236" s="249"/>
      <c r="D236" s="243" t="s">
        <v>178</v>
      </c>
      <c r="E236" s="250" t="s">
        <v>1</v>
      </c>
      <c r="F236" s="251" t="s">
        <v>1830</v>
      </c>
      <c r="G236" s="249"/>
      <c r="H236" s="252">
        <v>10.699999999999999</v>
      </c>
      <c r="I236" s="253"/>
      <c r="J236" s="249"/>
      <c r="K236" s="249"/>
      <c r="L236" s="254"/>
      <c r="M236" s="255"/>
      <c r="N236" s="256"/>
      <c r="O236" s="256"/>
      <c r="P236" s="256"/>
      <c r="Q236" s="256"/>
      <c r="R236" s="256"/>
      <c r="S236" s="256"/>
      <c r="T236" s="257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58" t="s">
        <v>178</v>
      </c>
      <c r="AU236" s="258" t="s">
        <v>85</v>
      </c>
      <c r="AV236" s="13" t="s">
        <v>85</v>
      </c>
      <c r="AW236" s="13" t="s">
        <v>32</v>
      </c>
      <c r="AX236" s="13" t="s">
        <v>83</v>
      </c>
      <c r="AY236" s="258" t="s">
        <v>161</v>
      </c>
    </row>
    <row r="237" s="2" customFormat="1" ht="16.5" customHeight="1">
      <c r="A237" s="39"/>
      <c r="B237" s="40"/>
      <c r="C237" s="229" t="s">
        <v>318</v>
      </c>
      <c r="D237" s="229" t="s">
        <v>163</v>
      </c>
      <c r="E237" s="230" t="s">
        <v>1831</v>
      </c>
      <c r="F237" s="231" t="s">
        <v>1832</v>
      </c>
      <c r="G237" s="232" t="s">
        <v>166</v>
      </c>
      <c r="H237" s="233">
        <v>13</v>
      </c>
      <c r="I237" s="234"/>
      <c r="J237" s="235">
        <f>ROUND(I237*H237,2)</f>
        <v>0</v>
      </c>
      <c r="K237" s="236"/>
      <c r="L237" s="45"/>
      <c r="M237" s="237" t="s">
        <v>1</v>
      </c>
      <c r="N237" s="238" t="s">
        <v>43</v>
      </c>
      <c r="O237" s="93"/>
      <c r="P237" s="239">
        <f>O237*H237</f>
        <v>0</v>
      </c>
      <c r="Q237" s="239">
        <v>0.00048000000000000001</v>
      </c>
      <c r="R237" s="239">
        <f>Q237*H237</f>
        <v>0.0062399999999999999</v>
      </c>
      <c r="S237" s="239">
        <v>0</v>
      </c>
      <c r="T237" s="240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41" t="s">
        <v>248</v>
      </c>
      <c r="AT237" s="241" t="s">
        <v>163</v>
      </c>
      <c r="AU237" s="241" t="s">
        <v>85</v>
      </c>
      <c r="AY237" s="18" t="s">
        <v>161</v>
      </c>
      <c r="BE237" s="242">
        <f>IF(N237="základní",J237,0)</f>
        <v>0</v>
      </c>
      <c r="BF237" s="242">
        <f>IF(N237="snížená",J237,0)</f>
        <v>0</v>
      </c>
      <c r="BG237" s="242">
        <f>IF(N237="zákl. přenesená",J237,0)</f>
        <v>0</v>
      </c>
      <c r="BH237" s="242">
        <f>IF(N237="sníž. přenesená",J237,0)</f>
        <v>0</v>
      </c>
      <c r="BI237" s="242">
        <f>IF(N237="nulová",J237,0)</f>
        <v>0</v>
      </c>
      <c r="BJ237" s="18" t="s">
        <v>167</v>
      </c>
      <c r="BK237" s="242">
        <f>ROUND(I237*H237,2)</f>
        <v>0</v>
      </c>
      <c r="BL237" s="18" t="s">
        <v>248</v>
      </c>
      <c r="BM237" s="241" t="s">
        <v>1833</v>
      </c>
    </row>
    <row r="238" s="2" customFormat="1">
      <c r="A238" s="39"/>
      <c r="B238" s="40"/>
      <c r="C238" s="41"/>
      <c r="D238" s="243" t="s">
        <v>169</v>
      </c>
      <c r="E238" s="41"/>
      <c r="F238" s="244" t="s">
        <v>1832</v>
      </c>
      <c r="G238" s="41"/>
      <c r="H238" s="41"/>
      <c r="I238" s="245"/>
      <c r="J238" s="41"/>
      <c r="K238" s="41"/>
      <c r="L238" s="45"/>
      <c r="M238" s="246"/>
      <c r="N238" s="247"/>
      <c r="O238" s="93"/>
      <c r="P238" s="93"/>
      <c r="Q238" s="93"/>
      <c r="R238" s="93"/>
      <c r="S238" s="93"/>
      <c r="T238" s="94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169</v>
      </c>
      <c r="AU238" s="18" t="s">
        <v>85</v>
      </c>
    </row>
    <row r="239" s="13" customFormat="1">
      <c r="A239" s="13"/>
      <c r="B239" s="248"/>
      <c r="C239" s="249"/>
      <c r="D239" s="243" t="s">
        <v>178</v>
      </c>
      <c r="E239" s="250" t="s">
        <v>1</v>
      </c>
      <c r="F239" s="251" t="s">
        <v>1834</v>
      </c>
      <c r="G239" s="249"/>
      <c r="H239" s="252">
        <v>13</v>
      </c>
      <c r="I239" s="253"/>
      <c r="J239" s="249"/>
      <c r="K239" s="249"/>
      <c r="L239" s="254"/>
      <c r="M239" s="255"/>
      <c r="N239" s="256"/>
      <c r="O239" s="256"/>
      <c r="P239" s="256"/>
      <c r="Q239" s="256"/>
      <c r="R239" s="256"/>
      <c r="S239" s="256"/>
      <c r="T239" s="257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58" t="s">
        <v>178</v>
      </c>
      <c r="AU239" s="258" t="s">
        <v>85</v>
      </c>
      <c r="AV239" s="13" t="s">
        <v>85</v>
      </c>
      <c r="AW239" s="13" t="s">
        <v>32</v>
      </c>
      <c r="AX239" s="13" t="s">
        <v>83</v>
      </c>
      <c r="AY239" s="258" t="s">
        <v>161</v>
      </c>
    </row>
    <row r="240" s="2" customFormat="1" ht="16.5" customHeight="1">
      <c r="A240" s="39"/>
      <c r="B240" s="40"/>
      <c r="C240" s="229" t="s">
        <v>324</v>
      </c>
      <c r="D240" s="229" t="s">
        <v>163</v>
      </c>
      <c r="E240" s="230" t="s">
        <v>1835</v>
      </c>
      <c r="F240" s="231" t="s">
        <v>1836</v>
      </c>
      <c r="G240" s="232" t="s">
        <v>166</v>
      </c>
      <c r="H240" s="233">
        <v>6.5</v>
      </c>
      <c r="I240" s="234"/>
      <c r="J240" s="235">
        <f>ROUND(I240*H240,2)</f>
        <v>0</v>
      </c>
      <c r="K240" s="236"/>
      <c r="L240" s="45"/>
      <c r="M240" s="237" t="s">
        <v>1</v>
      </c>
      <c r="N240" s="238" t="s">
        <v>43</v>
      </c>
      <c r="O240" s="93"/>
      <c r="P240" s="239">
        <f>O240*H240</f>
        <v>0</v>
      </c>
      <c r="Q240" s="239">
        <v>0.0022399999999999998</v>
      </c>
      <c r="R240" s="239">
        <f>Q240*H240</f>
        <v>0.014559999999999998</v>
      </c>
      <c r="S240" s="239">
        <v>0</v>
      </c>
      <c r="T240" s="240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41" t="s">
        <v>248</v>
      </c>
      <c r="AT240" s="241" t="s">
        <v>163</v>
      </c>
      <c r="AU240" s="241" t="s">
        <v>85</v>
      </c>
      <c r="AY240" s="18" t="s">
        <v>161</v>
      </c>
      <c r="BE240" s="242">
        <f>IF(N240="základní",J240,0)</f>
        <v>0</v>
      </c>
      <c r="BF240" s="242">
        <f>IF(N240="snížená",J240,0)</f>
        <v>0</v>
      </c>
      <c r="BG240" s="242">
        <f>IF(N240="zákl. přenesená",J240,0)</f>
        <v>0</v>
      </c>
      <c r="BH240" s="242">
        <f>IF(N240="sníž. přenesená",J240,0)</f>
        <v>0</v>
      </c>
      <c r="BI240" s="242">
        <f>IF(N240="nulová",J240,0)</f>
        <v>0</v>
      </c>
      <c r="BJ240" s="18" t="s">
        <v>167</v>
      </c>
      <c r="BK240" s="242">
        <f>ROUND(I240*H240,2)</f>
        <v>0</v>
      </c>
      <c r="BL240" s="18" t="s">
        <v>248</v>
      </c>
      <c r="BM240" s="241" t="s">
        <v>1837</v>
      </c>
    </row>
    <row r="241" s="2" customFormat="1">
      <c r="A241" s="39"/>
      <c r="B241" s="40"/>
      <c r="C241" s="41"/>
      <c r="D241" s="243" t="s">
        <v>169</v>
      </c>
      <c r="E241" s="41"/>
      <c r="F241" s="244" t="s">
        <v>1836</v>
      </c>
      <c r="G241" s="41"/>
      <c r="H241" s="41"/>
      <c r="I241" s="245"/>
      <c r="J241" s="41"/>
      <c r="K241" s="41"/>
      <c r="L241" s="45"/>
      <c r="M241" s="246"/>
      <c r="N241" s="247"/>
      <c r="O241" s="93"/>
      <c r="P241" s="93"/>
      <c r="Q241" s="93"/>
      <c r="R241" s="93"/>
      <c r="S241" s="93"/>
      <c r="T241" s="94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169</v>
      </c>
      <c r="AU241" s="18" t="s">
        <v>85</v>
      </c>
    </row>
    <row r="242" s="13" customFormat="1">
      <c r="A242" s="13"/>
      <c r="B242" s="248"/>
      <c r="C242" s="249"/>
      <c r="D242" s="243" t="s">
        <v>178</v>
      </c>
      <c r="E242" s="250" t="s">
        <v>1</v>
      </c>
      <c r="F242" s="251" t="s">
        <v>1838</v>
      </c>
      <c r="G242" s="249"/>
      <c r="H242" s="252">
        <v>6.5</v>
      </c>
      <c r="I242" s="253"/>
      <c r="J242" s="249"/>
      <c r="K242" s="249"/>
      <c r="L242" s="254"/>
      <c r="M242" s="255"/>
      <c r="N242" s="256"/>
      <c r="O242" s="256"/>
      <c r="P242" s="256"/>
      <c r="Q242" s="256"/>
      <c r="R242" s="256"/>
      <c r="S242" s="256"/>
      <c r="T242" s="257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58" t="s">
        <v>178</v>
      </c>
      <c r="AU242" s="258" t="s">
        <v>85</v>
      </c>
      <c r="AV242" s="13" t="s">
        <v>85</v>
      </c>
      <c r="AW242" s="13" t="s">
        <v>32</v>
      </c>
      <c r="AX242" s="13" t="s">
        <v>83</v>
      </c>
      <c r="AY242" s="258" t="s">
        <v>161</v>
      </c>
    </row>
    <row r="243" s="2" customFormat="1" ht="16.5" customHeight="1">
      <c r="A243" s="39"/>
      <c r="B243" s="40"/>
      <c r="C243" s="229" t="s">
        <v>328</v>
      </c>
      <c r="D243" s="229" t="s">
        <v>163</v>
      </c>
      <c r="E243" s="230" t="s">
        <v>1839</v>
      </c>
      <c r="F243" s="231" t="s">
        <v>1840</v>
      </c>
      <c r="G243" s="232" t="s">
        <v>266</v>
      </c>
      <c r="H243" s="233">
        <v>2</v>
      </c>
      <c r="I243" s="234"/>
      <c r="J243" s="235">
        <f>ROUND(I243*H243,2)</f>
        <v>0</v>
      </c>
      <c r="K243" s="236"/>
      <c r="L243" s="45"/>
      <c r="M243" s="237" t="s">
        <v>1</v>
      </c>
      <c r="N243" s="238" t="s">
        <v>43</v>
      </c>
      <c r="O243" s="93"/>
      <c r="P243" s="239">
        <f>O243*H243</f>
        <v>0</v>
      </c>
      <c r="Q243" s="239">
        <v>0</v>
      </c>
      <c r="R243" s="239">
        <f>Q243*H243</f>
        <v>0</v>
      </c>
      <c r="S243" s="239">
        <v>0</v>
      </c>
      <c r="T243" s="240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41" t="s">
        <v>248</v>
      </c>
      <c r="AT243" s="241" t="s">
        <v>163</v>
      </c>
      <c r="AU243" s="241" t="s">
        <v>85</v>
      </c>
      <c r="AY243" s="18" t="s">
        <v>161</v>
      </c>
      <c r="BE243" s="242">
        <f>IF(N243="základní",J243,0)</f>
        <v>0</v>
      </c>
      <c r="BF243" s="242">
        <f>IF(N243="snížená",J243,0)</f>
        <v>0</v>
      </c>
      <c r="BG243" s="242">
        <f>IF(N243="zákl. přenesená",J243,0)</f>
        <v>0</v>
      </c>
      <c r="BH243" s="242">
        <f>IF(N243="sníž. přenesená",J243,0)</f>
        <v>0</v>
      </c>
      <c r="BI243" s="242">
        <f>IF(N243="nulová",J243,0)</f>
        <v>0</v>
      </c>
      <c r="BJ243" s="18" t="s">
        <v>167</v>
      </c>
      <c r="BK243" s="242">
        <f>ROUND(I243*H243,2)</f>
        <v>0</v>
      </c>
      <c r="BL243" s="18" t="s">
        <v>248</v>
      </c>
      <c r="BM243" s="241" t="s">
        <v>1841</v>
      </c>
    </row>
    <row r="244" s="2" customFormat="1">
      <c r="A244" s="39"/>
      <c r="B244" s="40"/>
      <c r="C244" s="41"/>
      <c r="D244" s="243" t="s">
        <v>169</v>
      </c>
      <c r="E244" s="41"/>
      <c r="F244" s="244" t="s">
        <v>1840</v>
      </c>
      <c r="G244" s="41"/>
      <c r="H244" s="41"/>
      <c r="I244" s="245"/>
      <c r="J244" s="41"/>
      <c r="K244" s="41"/>
      <c r="L244" s="45"/>
      <c r="M244" s="246"/>
      <c r="N244" s="247"/>
      <c r="O244" s="93"/>
      <c r="P244" s="93"/>
      <c r="Q244" s="93"/>
      <c r="R244" s="93"/>
      <c r="S244" s="93"/>
      <c r="T244" s="94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169</v>
      </c>
      <c r="AU244" s="18" t="s">
        <v>85</v>
      </c>
    </row>
    <row r="245" s="2" customFormat="1" ht="16.5" customHeight="1">
      <c r="A245" s="39"/>
      <c r="B245" s="40"/>
      <c r="C245" s="229" t="s">
        <v>332</v>
      </c>
      <c r="D245" s="229" t="s">
        <v>163</v>
      </c>
      <c r="E245" s="230" t="s">
        <v>1842</v>
      </c>
      <c r="F245" s="231" t="s">
        <v>1843</v>
      </c>
      <c r="G245" s="232" t="s">
        <v>266</v>
      </c>
      <c r="H245" s="233">
        <v>2</v>
      </c>
      <c r="I245" s="234"/>
      <c r="J245" s="235">
        <f>ROUND(I245*H245,2)</f>
        <v>0</v>
      </c>
      <c r="K245" s="236"/>
      <c r="L245" s="45"/>
      <c r="M245" s="237" t="s">
        <v>1</v>
      </c>
      <c r="N245" s="238" t="s">
        <v>43</v>
      </c>
      <c r="O245" s="93"/>
      <c r="P245" s="239">
        <f>O245*H245</f>
        <v>0</v>
      </c>
      <c r="Q245" s="239">
        <v>0</v>
      </c>
      <c r="R245" s="239">
        <f>Q245*H245</f>
        <v>0</v>
      </c>
      <c r="S245" s="239">
        <v>0</v>
      </c>
      <c r="T245" s="240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41" t="s">
        <v>248</v>
      </c>
      <c r="AT245" s="241" t="s">
        <v>163</v>
      </c>
      <c r="AU245" s="241" t="s">
        <v>85</v>
      </c>
      <c r="AY245" s="18" t="s">
        <v>161</v>
      </c>
      <c r="BE245" s="242">
        <f>IF(N245="základní",J245,0)</f>
        <v>0</v>
      </c>
      <c r="BF245" s="242">
        <f>IF(N245="snížená",J245,0)</f>
        <v>0</v>
      </c>
      <c r="BG245" s="242">
        <f>IF(N245="zákl. přenesená",J245,0)</f>
        <v>0</v>
      </c>
      <c r="BH245" s="242">
        <f>IF(N245="sníž. přenesená",J245,0)</f>
        <v>0</v>
      </c>
      <c r="BI245" s="242">
        <f>IF(N245="nulová",J245,0)</f>
        <v>0</v>
      </c>
      <c r="BJ245" s="18" t="s">
        <v>167</v>
      </c>
      <c r="BK245" s="242">
        <f>ROUND(I245*H245,2)</f>
        <v>0</v>
      </c>
      <c r="BL245" s="18" t="s">
        <v>248</v>
      </c>
      <c r="BM245" s="241" t="s">
        <v>1844</v>
      </c>
    </row>
    <row r="246" s="2" customFormat="1">
      <c r="A246" s="39"/>
      <c r="B246" s="40"/>
      <c r="C246" s="41"/>
      <c r="D246" s="243" t="s">
        <v>169</v>
      </c>
      <c r="E246" s="41"/>
      <c r="F246" s="244" t="s">
        <v>1843</v>
      </c>
      <c r="G246" s="41"/>
      <c r="H246" s="41"/>
      <c r="I246" s="245"/>
      <c r="J246" s="41"/>
      <c r="K246" s="41"/>
      <c r="L246" s="45"/>
      <c r="M246" s="246"/>
      <c r="N246" s="247"/>
      <c r="O246" s="93"/>
      <c r="P246" s="93"/>
      <c r="Q246" s="93"/>
      <c r="R246" s="93"/>
      <c r="S246" s="93"/>
      <c r="T246" s="94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169</v>
      </c>
      <c r="AU246" s="18" t="s">
        <v>85</v>
      </c>
    </row>
    <row r="247" s="2" customFormat="1" ht="16.5" customHeight="1">
      <c r="A247" s="39"/>
      <c r="B247" s="40"/>
      <c r="C247" s="229" t="s">
        <v>336</v>
      </c>
      <c r="D247" s="229" t="s">
        <v>163</v>
      </c>
      <c r="E247" s="230" t="s">
        <v>1845</v>
      </c>
      <c r="F247" s="231" t="s">
        <v>1846</v>
      </c>
      <c r="G247" s="232" t="s">
        <v>266</v>
      </c>
      <c r="H247" s="233">
        <v>1</v>
      </c>
      <c r="I247" s="234"/>
      <c r="J247" s="235">
        <f>ROUND(I247*H247,2)</f>
        <v>0</v>
      </c>
      <c r="K247" s="236"/>
      <c r="L247" s="45"/>
      <c r="M247" s="237" t="s">
        <v>1</v>
      </c>
      <c r="N247" s="238" t="s">
        <v>43</v>
      </c>
      <c r="O247" s="93"/>
      <c r="P247" s="239">
        <f>O247*H247</f>
        <v>0</v>
      </c>
      <c r="Q247" s="239">
        <v>0</v>
      </c>
      <c r="R247" s="239">
        <f>Q247*H247</f>
        <v>0</v>
      </c>
      <c r="S247" s="239">
        <v>0</v>
      </c>
      <c r="T247" s="240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41" t="s">
        <v>248</v>
      </c>
      <c r="AT247" s="241" t="s">
        <v>163</v>
      </c>
      <c r="AU247" s="241" t="s">
        <v>85</v>
      </c>
      <c r="AY247" s="18" t="s">
        <v>161</v>
      </c>
      <c r="BE247" s="242">
        <f>IF(N247="základní",J247,0)</f>
        <v>0</v>
      </c>
      <c r="BF247" s="242">
        <f>IF(N247="snížená",J247,0)</f>
        <v>0</v>
      </c>
      <c r="BG247" s="242">
        <f>IF(N247="zákl. přenesená",J247,0)</f>
        <v>0</v>
      </c>
      <c r="BH247" s="242">
        <f>IF(N247="sníž. přenesená",J247,0)</f>
        <v>0</v>
      </c>
      <c r="BI247" s="242">
        <f>IF(N247="nulová",J247,0)</f>
        <v>0</v>
      </c>
      <c r="BJ247" s="18" t="s">
        <v>167</v>
      </c>
      <c r="BK247" s="242">
        <f>ROUND(I247*H247,2)</f>
        <v>0</v>
      </c>
      <c r="BL247" s="18" t="s">
        <v>248</v>
      </c>
      <c r="BM247" s="241" t="s">
        <v>1847</v>
      </c>
    </row>
    <row r="248" s="2" customFormat="1">
      <c r="A248" s="39"/>
      <c r="B248" s="40"/>
      <c r="C248" s="41"/>
      <c r="D248" s="243" t="s">
        <v>169</v>
      </c>
      <c r="E248" s="41"/>
      <c r="F248" s="244" t="s">
        <v>1846</v>
      </c>
      <c r="G248" s="41"/>
      <c r="H248" s="41"/>
      <c r="I248" s="245"/>
      <c r="J248" s="41"/>
      <c r="K248" s="41"/>
      <c r="L248" s="45"/>
      <c r="M248" s="246"/>
      <c r="N248" s="247"/>
      <c r="O248" s="93"/>
      <c r="P248" s="93"/>
      <c r="Q248" s="93"/>
      <c r="R248" s="93"/>
      <c r="S248" s="93"/>
      <c r="T248" s="94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169</v>
      </c>
      <c r="AU248" s="18" t="s">
        <v>85</v>
      </c>
    </row>
    <row r="249" s="2" customFormat="1" ht="21.75" customHeight="1">
      <c r="A249" s="39"/>
      <c r="B249" s="40"/>
      <c r="C249" s="229" t="s">
        <v>342</v>
      </c>
      <c r="D249" s="229" t="s">
        <v>163</v>
      </c>
      <c r="E249" s="230" t="s">
        <v>1848</v>
      </c>
      <c r="F249" s="231" t="s">
        <v>1849</v>
      </c>
      <c r="G249" s="232" t="s">
        <v>266</v>
      </c>
      <c r="H249" s="233">
        <v>2</v>
      </c>
      <c r="I249" s="234"/>
      <c r="J249" s="235">
        <f>ROUND(I249*H249,2)</f>
        <v>0</v>
      </c>
      <c r="K249" s="236"/>
      <c r="L249" s="45"/>
      <c r="M249" s="237" t="s">
        <v>1</v>
      </c>
      <c r="N249" s="238" t="s">
        <v>43</v>
      </c>
      <c r="O249" s="93"/>
      <c r="P249" s="239">
        <f>O249*H249</f>
        <v>0</v>
      </c>
      <c r="Q249" s="239">
        <v>0</v>
      </c>
      <c r="R249" s="239">
        <f>Q249*H249</f>
        <v>0</v>
      </c>
      <c r="S249" s="239">
        <v>0</v>
      </c>
      <c r="T249" s="240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41" t="s">
        <v>248</v>
      </c>
      <c r="AT249" s="241" t="s">
        <v>163</v>
      </c>
      <c r="AU249" s="241" t="s">
        <v>85</v>
      </c>
      <c r="AY249" s="18" t="s">
        <v>161</v>
      </c>
      <c r="BE249" s="242">
        <f>IF(N249="základní",J249,0)</f>
        <v>0</v>
      </c>
      <c r="BF249" s="242">
        <f>IF(N249="snížená",J249,0)</f>
        <v>0</v>
      </c>
      <c r="BG249" s="242">
        <f>IF(N249="zákl. přenesená",J249,0)</f>
        <v>0</v>
      </c>
      <c r="BH249" s="242">
        <f>IF(N249="sníž. přenesená",J249,0)</f>
        <v>0</v>
      </c>
      <c r="BI249" s="242">
        <f>IF(N249="nulová",J249,0)</f>
        <v>0</v>
      </c>
      <c r="BJ249" s="18" t="s">
        <v>167</v>
      </c>
      <c r="BK249" s="242">
        <f>ROUND(I249*H249,2)</f>
        <v>0</v>
      </c>
      <c r="BL249" s="18" t="s">
        <v>248</v>
      </c>
      <c r="BM249" s="241" t="s">
        <v>1850</v>
      </c>
    </row>
    <row r="250" s="2" customFormat="1">
      <c r="A250" s="39"/>
      <c r="B250" s="40"/>
      <c r="C250" s="41"/>
      <c r="D250" s="243" t="s">
        <v>169</v>
      </c>
      <c r="E250" s="41"/>
      <c r="F250" s="244" t="s">
        <v>1849</v>
      </c>
      <c r="G250" s="41"/>
      <c r="H250" s="41"/>
      <c r="I250" s="245"/>
      <c r="J250" s="41"/>
      <c r="K250" s="41"/>
      <c r="L250" s="45"/>
      <c r="M250" s="246"/>
      <c r="N250" s="247"/>
      <c r="O250" s="93"/>
      <c r="P250" s="93"/>
      <c r="Q250" s="93"/>
      <c r="R250" s="93"/>
      <c r="S250" s="93"/>
      <c r="T250" s="94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169</v>
      </c>
      <c r="AU250" s="18" t="s">
        <v>85</v>
      </c>
    </row>
    <row r="251" s="2" customFormat="1" ht="24.15" customHeight="1">
      <c r="A251" s="39"/>
      <c r="B251" s="40"/>
      <c r="C251" s="229" t="s">
        <v>347</v>
      </c>
      <c r="D251" s="229" t="s">
        <v>163</v>
      </c>
      <c r="E251" s="230" t="s">
        <v>1851</v>
      </c>
      <c r="F251" s="231" t="s">
        <v>1852</v>
      </c>
      <c r="G251" s="232" t="s">
        <v>266</v>
      </c>
      <c r="H251" s="233">
        <v>3</v>
      </c>
      <c r="I251" s="234"/>
      <c r="J251" s="235">
        <f>ROUND(I251*H251,2)</f>
        <v>0</v>
      </c>
      <c r="K251" s="236"/>
      <c r="L251" s="45"/>
      <c r="M251" s="237" t="s">
        <v>1</v>
      </c>
      <c r="N251" s="238" t="s">
        <v>43</v>
      </c>
      <c r="O251" s="93"/>
      <c r="P251" s="239">
        <f>O251*H251</f>
        <v>0</v>
      </c>
      <c r="Q251" s="239">
        <v>0.0015</v>
      </c>
      <c r="R251" s="239">
        <f>Q251*H251</f>
        <v>0.0045000000000000005</v>
      </c>
      <c r="S251" s="239">
        <v>0</v>
      </c>
      <c r="T251" s="240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41" t="s">
        <v>248</v>
      </c>
      <c r="AT251" s="241" t="s">
        <v>163</v>
      </c>
      <c r="AU251" s="241" t="s">
        <v>85</v>
      </c>
      <c r="AY251" s="18" t="s">
        <v>161</v>
      </c>
      <c r="BE251" s="242">
        <f>IF(N251="základní",J251,0)</f>
        <v>0</v>
      </c>
      <c r="BF251" s="242">
        <f>IF(N251="snížená",J251,0)</f>
        <v>0</v>
      </c>
      <c r="BG251" s="242">
        <f>IF(N251="zákl. přenesená",J251,0)</f>
        <v>0</v>
      </c>
      <c r="BH251" s="242">
        <f>IF(N251="sníž. přenesená",J251,0)</f>
        <v>0</v>
      </c>
      <c r="BI251" s="242">
        <f>IF(N251="nulová",J251,0)</f>
        <v>0</v>
      </c>
      <c r="BJ251" s="18" t="s">
        <v>167</v>
      </c>
      <c r="BK251" s="242">
        <f>ROUND(I251*H251,2)</f>
        <v>0</v>
      </c>
      <c r="BL251" s="18" t="s">
        <v>248</v>
      </c>
      <c r="BM251" s="241" t="s">
        <v>1853</v>
      </c>
    </row>
    <row r="252" s="2" customFormat="1">
      <c r="A252" s="39"/>
      <c r="B252" s="40"/>
      <c r="C252" s="41"/>
      <c r="D252" s="243" t="s">
        <v>169</v>
      </c>
      <c r="E252" s="41"/>
      <c r="F252" s="244" t="s">
        <v>1852</v>
      </c>
      <c r="G252" s="41"/>
      <c r="H252" s="41"/>
      <c r="I252" s="245"/>
      <c r="J252" s="41"/>
      <c r="K252" s="41"/>
      <c r="L252" s="45"/>
      <c r="M252" s="246"/>
      <c r="N252" s="247"/>
      <c r="O252" s="93"/>
      <c r="P252" s="93"/>
      <c r="Q252" s="93"/>
      <c r="R252" s="93"/>
      <c r="S252" s="93"/>
      <c r="T252" s="94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169</v>
      </c>
      <c r="AU252" s="18" t="s">
        <v>85</v>
      </c>
    </row>
    <row r="253" s="2" customFormat="1" ht="16.5" customHeight="1">
      <c r="A253" s="39"/>
      <c r="B253" s="40"/>
      <c r="C253" s="229" t="s">
        <v>351</v>
      </c>
      <c r="D253" s="229" t="s">
        <v>163</v>
      </c>
      <c r="E253" s="230" t="s">
        <v>1854</v>
      </c>
      <c r="F253" s="231" t="s">
        <v>1855</v>
      </c>
      <c r="G253" s="232" t="s">
        <v>266</v>
      </c>
      <c r="H253" s="233">
        <v>1</v>
      </c>
      <c r="I253" s="234"/>
      <c r="J253" s="235">
        <f>ROUND(I253*H253,2)</f>
        <v>0</v>
      </c>
      <c r="K253" s="236"/>
      <c r="L253" s="45"/>
      <c r="M253" s="237" t="s">
        <v>1</v>
      </c>
      <c r="N253" s="238" t="s">
        <v>43</v>
      </c>
      <c r="O253" s="93"/>
      <c r="P253" s="239">
        <f>O253*H253</f>
        <v>0</v>
      </c>
      <c r="Q253" s="239">
        <v>0.00016000000000000001</v>
      </c>
      <c r="R253" s="239">
        <f>Q253*H253</f>
        <v>0.00016000000000000001</v>
      </c>
      <c r="S253" s="239">
        <v>0</v>
      </c>
      <c r="T253" s="240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41" t="s">
        <v>248</v>
      </c>
      <c r="AT253" s="241" t="s">
        <v>163</v>
      </c>
      <c r="AU253" s="241" t="s">
        <v>85</v>
      </c>
      <c r="AY253" s="18" t="s">
        <v>161</v>
      </c>
      <c r="BE253" s="242">
        <f>IF(N253="základní",J253,0)</f>
        <v>0</v>
      </c>
      <c r="BF253" s="242">
        <f>IF(N253="snížená",J253,0)</f>
        <v>0</v>
      </c>
      <c r="BG253" s="242">
        <f>IF(N253="zákl. přenesená",J253,0)</f>
        <v>0</v>
      </c>
      <c r="BH253" s="242">
        <f>IF(N253="sníž. přenesená",J253,0)</f>
        <v>0</v>
      </c>
      <c r="BI253" s="242">
        <f>IF(N253="nulová",J253,0)</f>
        <v>0</v>
      </c>
      <c r="BJ253" s="18" t="s">
        <v>167</v>
      </c>
      <c r="BK253" s="242">
        <f>ROUND(I253*H253,2)</f>
        <v>0</v>
      </c>
      <c r="BL253" s="18" t="s">
        <v>248</v>
      </c>
      <c r="BM253" s="241" t="s">
        <v>1856</v>
      </c>
    </row>
    <row r="254" s="2" customFormat="1">
      <c r="A254" s="39"/>
      <c r="B254" s="40"/>
      <c r="C254" s="41"/>
      <c r="D254" s="243" t="s">
        <v>169</v>
      </c>
      <c r="E254" s="41"/>
      <c r="F254" s="244" t="s">
        <v>1855</v>
      </c>
      <c r="G254" s="41"/>
      <c r="H254" s="41"/>
      <c r="I254" s="245"/>
      <c r="J254" s="41"/>
      <c r="K254" s="41"/>
      <c r="L254" s="45"/>
      <c r="M254" s="246"/>
      <c r="N254" s="247"/>
      <c r="O254" s="93"/>
      <c r="P254" s="93"/>
      <c r="Q254" s="93"/>
      <c r="R254" s="93"/>
      <c r="S254" s="93"/>
      <c r="T254" s="94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169</v>
      </c>
      <c r="AU254" s="18" t="s">
        <v>85</v>
      </c>
    </row>
    <row r="255" s="2" customFormat="1" ht="16.5" customHeight="1">
      <c r="A255" s="39"/>
      <c r="B255" s="40"/>
      <c r="C255" s="229" t="s">
        <v>356</v>
      </c>
      <c r="D255" s="229" t="s">
        <v>163</v>
      </c>
      <c r="E255" s="230" t="s">
        <v>1857</v>
      </c>
      <c r="F255" s="231" t="s">
        <v>1858</v>
      </c>
      <c r="G255" s="232" t="s">
        <v>266</v>
      </c>
      <c r="H255" s="233">
        <v>2</v>
      </c>
      <c r="I255" s="234"/>
      <c r="J255" s="235">
        <f>ROUND(I255*H255,2)</f>
        <v>0</v>
      </c>
      <c r="K255" s="236"/>
      <c r="L255" s="45"/>
      <c r="M255" s="237" t="s">
        <v>1</v>
      </c>
      <c r="N255" s="238" t="s">
        <v>43</v>
      </c>
      <c r="O255" s="93"/>
      <c r="P255" s="239">
        <f>O255*H255</f>
        <v>0</v>
      </c>
      <c r="Q255" s="239">
        <v>0.00029</v>
      </c>
      <c r="R255" s="239">
        <f>Q255*H255</f>
        <v>0.00058</v>
      </c>
      <c r="S255" s="239">
        <v>0</v>
      </c>
      <c r="T255" s="240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41" t="s">
        <v>248</v>
      </c>
      <c r="AT255" s="241" t="s">
        <v>163</v>
      </c>
      <c r="AU255" s="241" t="s">
        <v>85</v>
      </c>
      <c r="AY255" s="18" t="s">
        <v>161</v>
      </c>
      <c r="BE255" s="242">
        <f>IF(N255="základní",J255,0)</f>
        <v>0</v>
      </c>
      <c r="BF255" s="242">
        <f>IF(N255="snížená",J255,0)</f>
        <v>0</v>
      </c>
      <c r="BG255" s="242">
        <f>IF(N255="zákl. přenesená",J255,0)</f>
        <v>0</v>
      </c>
      <c r="BH255" s="242">
        <f>IF(N255="sníž. přenesená",J255,0)</f>
        <v>0</v>
      </c>
      <c r="BI255" s="242">
        <f>IF(N255="nulová",J255,0)</f>
        <v>0</v>
      </c>
      <c r="BJ255" s="18" t="s">
        <v>167</v>
      </c>
      <c r="BK255" s="242">
        <f>ROUND(I255*H255,2)</f>
        <v>0</v>
      </c>
      <c r="BL255" s="18" t="s">
        <v>248</v>
      </c>
      <c r="BM255" s="241" t="s">
        <v>1859</v>
      </c>
    </row>
    <row r="256" s="2" customFormat="1">
      <c r="A256" s="39"/>
      <c r="B256" s="40"/>
      <c r="C256" s="41"/>
      <c r="D256" s="243" t="s">
        <v>169</v>
      </c>
      <c r="E256" s="41"/>
      <c r="F256" s="244" t="s">
        <v>1858</v>
      </c>
      <c r="G256" s="41"/>
      <c r="H256" s="41"/>
      <c r="I256" s="245"/>
      <c r="J256" s="41"/>
      <c r="K256" s="41"/>
      <c r="L256" s="45"/>
      <c r="M256" s="246"/>
      <c r="N256" s="247"/>
      <c r="O256" s="93"/>
      <c r="P256" s="93"/>
      <c r="Q256" s="93"/>
      <c r="R256" s="93"/>
      <c r="S256" s="93"/>
      <c r="T256" s="94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169</v>
      </c>
      <c r="AU256" s="18" t="s">
        <v>85</v>
      </c>
    </row>
    <row r="257" s="2" customFormat="1" ht="24.15" customHeight="1">
      <c r="A257" s="39"/>
      <c r="B257" s="40"/>
      <c r="C257" s="229" t="s">
        <v>361</v>
      </c>
      <c r="D257" s="229" t="s">
        <v>163</v>
      </c>
      <c r="E257" s="230" t="s">
        <v>1860</v>
      </c>
      <c r="F257" s="231" t="s">
        <v>1861</v>
      </c>
      <c r="G257" s="232" t="s">
        <v>214</v>
      </c>
      <c r="H257" s="233">
        <v>0.186</v>
      </c>
      <c r="I257" s="234"/>
      <c r="J257" s="235">
        <f>ROUND(I257*H257,2)</f>
        <v>0</v>
      </c>
      <c r="K257" s="236"/>
      <c r="L257" s="45"/>
      <c r="M257" s="237" t="s">
        <v>1</v>
      </c>
      <c r="N257" s="238" t="s">
        <v>43</v>
      </c>
      <c r="O257" s="93"/>
      <c r="P257" s="239">
        <f>O257*H257</f>
        <v>0</v>
      </c>
      <c r="Q257" s="239">
        <v>0</v>
      </c>
      <c r="R257" s="239">
        <f>Q257*H257</f>
        <v>0</v>
      </c>
      <c r="S257" s="239">
        <v>0</v>
      </c>
      <c r="T257" s="240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41" t="s">
        <v>248</v>
      </c>
      <c r="AT257" s="241" t="s">
        <v>163</v>
      </c>
      <c r="AU257" s="241" t="s">
        <v>85</v>
      </c>
      <c r="AY257" s="18" t="s">
        <v>161</v>
      </c>
      <c r="BE257" s="242">
        <f>IF(N257="základní",J257,0)</f>
        <v>0</v>
      </c>
      <c r="BF257" s="242">
        <f>IF(N257="snížená",J257,0)</f>
        <v>0</v>
      </c>
      <c r="BG257" s="242">
        <f>IF(N257="zákl. přenesená",J257,0)</f>
        <v>0</v>
      </c>
      <c r="BH257" s="242">
        <f>IF(N257="sníž. přenesená",J257,0)</f>
        <v>0</v>
      </c>
      <c r="BI257" s="242">
        <f>IF(N257="nulová",J257,0)</f>
        <v>0</v>
      </c>
      <c r="BJ257" s="18" t="s">
        <v>167</v>
      </c>
      <c r="BK257" s="242">
        <f>ROUND(I257*H257,2)</f>
        <v>0</v>
      </c>
      <c r="BL257" s="18" t="s">
        <v>248</v>
      </c>
      <c r="BM257" s="241" t="s">
        <v>1862</v>
      </c>
    </row>
    <row r="258" s="2" customFormat="1">
      <c r="A258" s="39"/>
      <c r="B258" s="40"/>
      <c r="C258" s="41"/>
      <c r="D258" s="243" t="s">
        <v>169</v>
      </c>
      <c r="E258" s="41"/>
      <c r="F258" s="244" t="s">
        <v>1861</v>
      </c>
      <c r="G258" s="41"/>
      <c r="H258" s="41"/>
      <c r="I258" s="245"/>
      <c r="J258" s="41"/>
      <c r="K258" s="41"/>
      <c r="L258" s="45"/>
      <c r="M258" s="246"/>
      <c r="N258" s="247"/>
      <c r="O258" s="93"/>
      <c r="P258" s="93"/>
      <c r="Q258" s="93"/>
      <c r="R258" s="93"/>
      <c r="S258" s="93"/>
      <c r="T258" s="94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169</v>
      </c>
      <c r="AU258" s="18" t="s">
        <v>85</v>
      </c>
    </row>
    <row r="259" s="12" customFormat="1" ht="22.8" customHeight="1">
      <c r="A259" s="12"/>
      <c r="B259" s="213"/>
      <c r="C259" s="214"/>
      <c r="D259" s="215" t="s">
        <v>75</v>
      </c>
      <c r="E259" s="227" t="s">
        <v>857</v>
      </c>
      <c r="F259" s="227" t="s">
        <v>858</v>
      </c>
      <c r="G259" s="214"/>
      <c r="H259" s="214"/>
      <c r="I259" s="217"/>
      <c r="J259" s="228">
        <f>BK259</f>
        <v>0</v>
      </c>
      <c r="K259" s="214"/>
      <c r="L259" s="219"/>
      <c r="M259" s="220"/>
      <c r="N259" s="221"/>
      <c r="O259" s="221"/>
      <c r="P259" s="222">
        <f>SUM(P260:P300)</f>
        <v>0</v>
      </c>
      <c r="Q259" s="221"/>
      <c r="R259" s="222">
        <f>SUM(R260:R300)</f>
        <v>0.087226999999999999</v>
      </c>
      <c r="S259" s="221"/>
      <c r="T259" s="223">
        <f>SUM(T260:T300)</f>
        <v>0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224" t="s">
        <v>85</v>
      </c>
      <c r="AT259" s="225" t="s">
        <v>75</v>
      </c>
      <c r="AU259" s="225" t="s">
        <v>83</v>
      </c>
      <c r="AY259" s="224" t="s">
        <v>161</v>
      </c>
      <c r="BK259" s="226">
        <f>SUM(BK260:BK300)</f>
        <v>0</v>
      </c>
    </row>
    <row r="260" s="2" customFormat="1" ht="24.15" customHeight="1">
      <c r="A260" s="39"/>
      <c r="B260" s="40"/>
      <c r="C260" s="229" t="s">
        <v>383</v>
      </c>
      <c r="D260" s="229" t="s">
        <v>163</v>
      </c>
      <c r="E260" s="230" t="s">
        <v>1863</v>
      </c>
      <c r="F260" s="231" t="s">
        <v>1864</v>
      </c>
      <c r="G260" s="232" t="s">
        <v>166</v>
      </c>
      <c r="H260" s="233">
        <v>42.899999999999999</v>
      </c>
      <c r="I260" s="234"/>
      <c r="J260" s="235">
        <f>ROUND(I260*H260,2)</f>
        <v>0</v>
      </c>
      <c r="K260" s="236"/>
      <c r="L260" s="45"/>
      <c r="M260" s="237" t="s">
        <v>1</v>
      </c>
      <c r="N260" s="238" t="s">
        <v>43</v>
      </c>
      <c r="O260" s="93"/>
      <c r="P260" s="239">
        <f>O260*H260</f>
        <v>0</v>
      </c>
      <c r="Q260" s="239">
        <v>0.00084000000000000003</v>
      </c>
      <c r="R260" s="239">
        <f>Q260*H260</f>
        <v>0.036035999999999999</v>
      </c>
      <c r="S260" s="239">
        <v>0</v>
      </c>
      <c r="T260" s="240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41" t="s">
        <v>248</v>
      </c>
      <c r="AT260" s="241" t="s">
        <v>163</v>
      </c>
      <c r="AU260" s="241" t="s">
        <v>85</v>
      </c>
      <c r="AY260" s="18" t="s">
        <v>161</v>
      </c>
      <c r="BE260" s="242">
        <f>IF(N260="základní",J260,0)</f>
        <v>0</v>
      </c>
      <c r="BF260" s="242">
        <f>IF(N260="snížená",J260,0)</f>
        <v>0</v>
      </c>
      <c r="BG260" s="242">
        <f>IF(N260="zákl. přenesená",J260,0)</f>
        <v>0</v>
      </c>
      <c r="BH260" s="242">
        <f>IF(N260="sníž. přenesená",J260,0)</f>
        <v>0</v>
      </c>
      <c r="BI260" s="242">
        <f>IF(N260="nulová",J260,0)</f>
        <v>0</v>
      </c>
      <c r="BJ260" s="18" t="s">
        <v>167</v>
      </c>
      <c r="BK260" s="242">
        <f>ROUND(I260*H260,2)</f>
        <v>0</v>
      </c>
      <c r="BL260" s="18" t="s">
        <v>248</v>
      </c>
      <c r="BM260" s="241" t="s">
        <v>1865</v>
      </c>
    </row>
    <row r="261" s="2" customFormat="1">
      <c r="A261" s="39"/>
      <c r="B261" s="40"/>
      <c r="C261" s="41"/>
      <c r="D261" s="243" t="s">
        <v>169</v>
      </c>
      <c r="E261" s="41"/>
      <c r="F261" s="244" t="s">
        <v>1864</v>
      </c>
      <c r="G261" s="41"/>
      <c r="H261" s="41"/>
      <c r="I261" s="245"/>
      <c r="J261" s="41"/>
      <c r="K261" s="41"/>
      <c r="L261" s="45"/>
      <c r="M261" s="246"/>
      <c r="N261" s="247"/>
      <c r="O261" s="93"/>
      <c r="P261" s="93"/>
      <c r="Q261" s="93"/>
      <c r="R261" s="93"/>
      <c r="S261" s="93"/>
      <c r="T261" s="94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169</v>
      </c>
      <c r="AU261" s="18" t="s">
        <v>85</v>
      </c>
    </row>
    <row r="262" s="13" customFormat="1">
      <c r="A262" s="13"/>
      <c r="B262" s="248"/>
      <c r="C262" s="249"/>
      <c r="D262" s="243" t="s">
        <v>178</v>
      </c>
      <c r="E262" s="250" t="s">
        <v>1</v>
      </c>
      <c r="F262" s="251" t="s">
        <v>1866</v>
      </c>
      <c r="G262" s="249"/>
      <c r="H262" s="252">
        <v>42.899999999999999</v>
      </c>
      <c r="I262" s="253"/>
      <c r="J262" s="249"/>
      <c r="K262" s="249"/>
      <c r="L262" s="254"/>
      <c r="M262" s="255"/>
      <c r="N262" s="256"/>
      <c r="O262" s="256"/>
      <c r="P262" s="256"/>
      <c r="Q262" s="256"/>
      <c r="R262" s="256"/>
      <c r="S262" s="256"/>
      <c r="T262" s="257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58" t="s">
        <v>178</v>
      </c>
      <c r="AU262" s="258" t="s">
        <v>85</v>
      </c>
      <c r="AV262" s="13" t="s">
        <v>85</v>
      </c>
      <c r="AW262" s="13" t="s">
        <v>32</v>
      </c>
      <c r="AX262" s="13" t="s">
        <v>83</v>
      </c>
      <c r="AY262" s="258" t="s">
        <v>161</v>
      </c>
    </row>
    <row r="263" s="2" customFormat="1" ht="24.15" customHeight="1">
      <c r="A263" s="39"/>
      <c r="B263" s="40"/>
      <c r="C263" s="229" t="s">
        <v>388</v>
      </c>
      <c r="D263" s="229" t="s">
        <v>163</v>
      </c>
      <c r="E263" s="230" t="s">
        <v>1867</v>
      </c>
      <c r="F263" s="231" t="s">
        <v>1868</v>
      </c>
      <c r="G263" s="232" t="s">
        <v>166</v>
      </c>
      <c r="H263" s="233">
        <v>3.6000000000000001</v>
      </c>
      <c r="I263" s="234"/>
      <c r="J263" s="235">
        <f>ROUND(I263*H263,2)</f>
        <v>0</v>
      </c>
      <c r="K263" s="236"/>
      <c r="L263" s="45"/>
      <c r="M263" s="237" t="s">
        <v>1</v>
      </c>
      <c r="N263" s="238" t="s">
        <v>43</v>
      </c>
      <c r="O263" s="93"/>
      <c r="P263" s="239">
        <f>O263*H263</f>
        <v>0</v>
      </c>
      <c r="Q263" s="239">
        <v>0.00116</v>
      </c>
      <c r="R263" s="239">
        <f>Q263*H263</f>
        <v>0.004176</v>
      </c>
      <c r="S263" s="239">
        <v>0</v>
      </c>
      <c r="T263" s="240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41" t="s">
        <v>248</v>
      </c>
      <c r="AT263" s="241" t="s">
        <v>163</v>
      </c>
      <c r="AU263" s="241" t="s">
        <v>85</v>
      </c>
      <c r="AY263" s="18" t="s">
        <v>161</v>
      </c>
      <c r="BE263" s="242">
        <f>IF(N263="základní",J263,0)</f>
        <v>0</v>
      </c>
      <c r="BF263" s="242">
        <f>IF(N263="snížená",J263,0)</f>
        <v>0</v>
      </c>
      <c r="BG263" s="242">
        <f>IF(N263="zákl. přenesená",J263,0)</f>
        <v>0</v>
      </c>
      <c r="BH263" s="242">
        <f>IF(N263="sníž. přenesená",J263,0)</f>
        <v>0</v>
      </c>
      <c r="BI263" s="242">
        <f>IF(N263="nulová",J263,0)</f>
        <v>0</v>
      </c>
      <c r="BJ263" s="18" t="s">
        <v>167</v>
      </c>
      <c r="BK263" s="242">
        <f>ROUND(I263*H263,2)</f>
        <v>0</v>
      </c>
      <c r="BL263" s="18" t="s">
        <v>248</v>
      </c>
      <c r="BM263" s="241" t="s">
        <v>1869</v>
      </c>
    </row>
    <row r="264" s="2" customFormat="1">
      <c r="A264" s="39"/>
      <c r="B264" s="40"/>
      <c r="C264" s="41"/>
      <c r="D264" s="243" t="s">
        <v>169</v>
      </c>
      <c r="E264" s="41"/>
      <c r="F264" s="244" t="s">
        <v>1868</v>
      </c>
      <c r="G264" s="41"/>
      <c r="H264" s="41"/>
      <c r="I264" s="245"/>
      <c r="J264" s="41"/>
      <c r="K264" s="41"/>
      <c r="L264" s="45"/>
      <c r="M264" s="246"/>
      <c r="N264" s="247"/>
      <c r="O264" s="93"/>
      <c r="P264" s="93"/>
      <c r="Q264" s="93"/>
      <c r="R264" s="93"/>
      <c r="S264" s="93"/>
      <c r="T264" s="94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169</v>
      </c>
      <c r="AU264" s="18" t="s">
        <v>85</v>
      </c>
    </row>
    <row r="265" s="13" customFormat="1">
      <c r="A265" s="13"/>
      <c r="B265" s="248"/>
      <c r="C265" s="249"/>
      <c r="D265" s="243" t="s">
        <v>178</v>
      </c>
      <c r="E265" s="250" t="s">
        <v>1</v>
      </c>
      <c r="F265" s="251" t="s">
        <v>1870</v>
      </c>
      <c r="G265" s="249"/>
      <c r="H265" s="252">
        <v>3.6000000000000001</v>
      </c>
      <c r="I265" s="253"/>
      <c r="J265" s="249"/>
      <c r="K265" s="249"/>
      <c r="L265" s="254"/>
      <c r="M265" s="255"/>
      <c r="N265" s="256"/>
      <c r="O265" s="256"/>
      <c r="P265" s="256"/>
      <c r="Q265" s="256"/>
      <c r="R265" s="256"/>
      <c r="S265" s="256"/>
      <c r="T265" s="257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58" t="s">
        <v>178</v>
      </c>
      <c r="AU265" s="258" t="s">
        <v>85</v>
      </c>
      <c r="AV265" s="13" t="s">
        <v>85</v>
      </c>
      <c r="AW265" s="13" t="s">
        <v>32</v>
      </c>
      <c r="AX265" s="13" t="s">
        <v>83</v>
      </c>
      <c r="AY265" s="258" t="s">
        <v>161</v>
      </c>
    </row>
    <row r="266" s="2" customFormat="1" ht="24.15" customHeight="1">
      <c r="A266" s="39"/>
      <c r="B266" s="40"/>
      <c r="C266" s="229" t="s">
        <v>395</v>
      </c>
      <c r="D266" s="229" t="s">
        <v>163</v>
      </c>
      <c r="E266" s="230" t="s">
        <v>1871</v>
      </c>
      <c r="F266" s="231" t="s">
        <v>1872</v>
      </c>
      <c r="G266" s="232" t="s">
        <v>166</v>
      </c>
      <c r="H266" s="233">
        <v>15.6</v>
      </c>
      <c r="I266" s="234"/>
      <c r="J266" s="235">
        <f>ROUND(I266*H266,2)</f>
        <v>0</v>
      </c>
      <c r="K266" s="236"/>
      <c r="L266" s="45"/>
      <c r="M266" s="237" t="s">
        <v>1</v>
      </c>
      <c r="N266" s="238" t="s">
        <v>43</v>
      </c>
      <c r="O266" s="93"/>
      <c r="P266" s="239">
        <f>O266*H266</f>
        <v>0</v>
      </c>
      <c r="Q266" s="239">
        <v>0.0014400000000000001</v>
      </c>
      <c r="R266" s="239">
        <f>Q266*H266</f>
        <v>0.022464000000000001</v>
      </c>
      <c r="S266" s="239">
        <v>0</v>
      </c>
      <c r="T266" s="240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41" t="s">
        <v>248</v>
      </c>
      <c r="AT266" s="241" t="s">
        <v>163</v>
      </c>
      <c r="AU266" s="241" t="s">
        <v>85</v>
      </c>
      <c r="AY266" s="18" t="s">
        <v>161</v>
      </c>
      <c r="BE266" s="242">
        <f>IF(N266="základní",J266,0)</f>
        <v>0</v>
      </c>
      <c r="BF266" s="242">
        <f>IF(N266="snížená",J266,0)</f>
        <v>0</v>
      </c>
      <c r="BG266" s="242">
        <f>IF(N266="zákl. přenesená",J266,0)</f>
        <v>0</v>
      </c>
      <c r="BH266" s="242">
        <f>IF(N266="sníž. přenesená",J266,0)</f>
        <v>0</v>
      </c>
      <c r="BI266" s="242">
        <f>IF(N266="nulová",J266,0)</f>
        <v>0</v>
      </c>
      <c r="BJ266" s="18" t="s">
        <v>167</v>
      </c>
      <c r="BK266" s="242">
        <f>ROUND(I266*H266,2)</f>
        <v>0</v>
      </c>
      <c r="BL266" s="18" t="s">
        <v>248</v>
      </c>
      <c r="BM266" s="241" t="s">
        <v>1873</v>
      </c>
    </row>
    <row r="267" s="2" customFormat="1">
      <c r="A267" s="39"/>
      <c r="B267" s="40"/>
      <c r="C267" s="41"/>
      <c r="D267" s="243" t="s">
        <v>169</v>
      </c>
      <c r="E267" s="41"/>
      <c r="F267" s="244" t="s">
        <v>1872</v>
      </c>
      <c r="G267" s="41"/>
      <c r="H267" s="41"/>
      <c r="I267" s="245"/>
      <c r="J267" s="41"/>
      <c r="K267" s="41"/>
      <c r="L267" s="45"/>
      <c r="M267" s="246"/>
      <c r="N267" s="247"/>
      <c r="O267" s="93"/>
      <c r="P267" s="93"/>
      <c r="Q267" s="93"/>
      <c r="R267" s="93"/>
      <c r="S267" s="93"/>
      <c r="T267" s="94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169</v>
      </c>
      <c r="AU267" s="18" t="s">
        <v>85</v>
      </c>
    </row>
    <row r="268" s="13" customFormat="1">
      <c r="A268" s="13"/>
      <c r="B268" s="248"/>
      <c r="C268" s="249"/>
      <c r="D268" s="243" t="s">
        <v>178</v>
      </c>
      <c r="E268" s="250" t="s">
        <v>1</v>
      </c>
      <c r="F268" s="251" t="s">
        <v>1874</v>
      </c>
      <c r="G268" s="249"/>
      <c r="H268" s="252">
        <v>15.6</v>
      </c>
      <c r="I268" s="253"/>
      <c r="J268" s="249"/>
      <c r="K268" s="249"/>
      <c r="L268" s="254"/>
      <c r="M268" s="255"/>
      <c r="N268" s="256"/>
      <c r="O268" s="256"/>
      <c r="P268" s="256"/>
      <c r="Q268" s="256"/>
      <c r="R268" s="256"/>
      <c r="S268" s="256"/>
      <c r="T268" s="257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58" t="s">
        <v>178</v>
      </c>
      <c r="AU268" s="258" t="s">
        <v>85</v>
      </c>
      <c r="AV268" s="13" t="s">
        <v>85</v>
      </c>
      <c r="AW268" s="13" t="s">
        <v>32</v>
      </c>
      <c r="AX268" s="13" t="s">
        <v>83</v>
      </c>
      <c r="AY268" s="258" t="s">
        <v>161</v>
      </c>
    </row>
    <row r="269" s="2" customFormat="1" ht="37.8" customHeight="1">
      <c r="A269" s="39"/>
      <c r="B269" s="40"/>
      <c r="C269" s="229" t="s">
        <v>410</v>
      </c>
      <c r="D269" s="229" t="s">
        <v>163</v>
      </c>
      <c r="E269" s="230" t="s">
        <v>1875</v>
      </c>
      <c r="F269" s="231" t="s">
        <v>1876</v>
      </c>
      <c r="G269" s="232" t="s">
        <v>166</v>
      </c>
      <c r="H269" s="233">
        <v>42.899999999999999</v>
      </c>
      <c r="I269" s="234"/>
      <c r="J269" s="235">
        <f>ROUND(I269*H269,2)</f>
        <v>0</v>
      </c>
      <c r="K269" s="236"/>
      <c r="L269" s="45"/>
      <c r="M269" s="237" t="s">
        <v>1</v>
      </c>
      <c r="N269" s="238" t="s">
        <v>43</v>
      </c>
      <c r="O269" s="93"/>
      <c r="P269" s="239">
        <f>O269*H269</f>
        <v>0</v>
      </c>
      <c r="Q269" s="239">
        <v>6.9999999999999994E-05</v>
      </c>
      <c r="R269" s="239">
        <f>Q269*H269</f>
        <v>0.0030029999999999996</v>
      </c>
      <c r="S269" s="239">
        <v>0</v>
      </c>
      <c r="T269" s="240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41" t="s">
        <v>248</v>
      </c>
      <c r="AT269" s="241" t="s">
        <v>163</v>
      </c>
      <c r="AU269" s="241" t="s">
        <v>85</v>
      </c>
      <c r="AY269" s="18" t="s">
        <v>161</v>
      </c>
      <c r="BE269" s="242">
        <f>IF(N269="základní",J269,0)</f>
        <v>0</v>
      </c>
      <c r="BF269" s="242">
        <f>IF(N269="snížená",J269,0)</f>
        <v>0</v>
      </c>
      <c r="BG269" s="242">
        <f>IF(N269="zákl. přenesená",J269,0)</f>
        <v>0</v>
      </c>
      <c r="BH269" s="242">
        <f>IF(N269="sníž. přenesená",J269,0)</f>
        <v>0</v>
      </c>
      <c r="BI269" s="242">
        <f>IF(N269="nulová",J269,0)</f>
        <v>0</v>
      </c>
      <c r="BJ269" s="18" t="s">
        <v>167</v>
      </c>
      <c r="BK269" s="242">
        <f>ROUND(I269*H269,2)</f>
        <v>0</v>
      </c>
      <c r="BL269" s="18" t="s">
        <v>248</v>
      </c>
      <c r="BM269" s="241" t="s">
        <v>1877</v>
      </c>
    </row>
    <row r="270" s="2" customFormat="1">
      <c r="A270" s="39"/>
      <c r="B270" s="40"/>
      <c r="C270" s="41"/>
      <c r="D270" s="243" t="s">
        <v>169</v>
      </c>
      <c r="E270" s="41"/>
      <c r="F270" s="244" t="s">
        <v>1876</v>
      </c>
      <c r="G270" s="41"/>
      <c r="H270" s="41"/>
      <c r="I270" s="245"/>
      <c r="J270" s="41"/>
      <c r="K270" s="41"/>
      <c r="L270" s="45"/>
      <c r="M270" s="246"/>
      <c r="N270" s="247"/>
      <c r="O270" s="93"/>
      <c r="P270" s="93"/>
      <c r="Q270" s="93"/>
      <c r="R270" s="93"/>
      <c r="S270" s="93"/>
      <c r="T270" s="94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169</v>
      </c>
      <c r="AU270" s="18" t="s">
        <v>85</v>
      </c>
    </row>
    <row r="271" s="2" customFormat="1" ht="37.8" customHeight="1">
      <c r="A271" s="39"/>
      <c r="B271" s="40"/>
      <c r="C271" s="229" t="s">
        <v>416</v>
      </c>
      <c r="D271" s="229" t="s">
        <v>163</v>
      </c>
      <c r="E271" s="230" t="s">
        <v>1878</v>
      </c>
      <c r="F271" s="231" t="s">
        <v>1879</v>
      </c>
      <c r="G271" s="232" t="s">
        <v>166</v>
      </c>
      <c r="H271" s="233">
        <v>19.199999999999999</v>
      </c>
      <c r="I271" s="234"/>
      <c r="J271" s="235">
        <f>ROUND(I271*H271,2)</f>
        <v>0</v>
      </c>
      <c r="K271" s="236"/>
      <c r="L271" s="45"/>
      <c r="M271" s="237" t="s">
        <v>1</v>
      </c>
      <c r="N271" s="238" t="s">
        <v>43</v>
      </c>
      <c r="O271" s="93"/>
      <c r="P271" s="239">
        <f>O271*H271</f>
        <v>0</v>
      </c>
      <c r="Q271" s="239">
        <v>9.0000000000000006E-05</v>
      </c>
      <c r="R271" s="239">
        <f>Q271*H271</f>
        <v>0.0017280000000000002</v>
      </c>
      <c r="S271" s="239">
        <v>0</v>
      </c>
      <c r="T271" s="240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41" t="s">
        <v>248</v>
      </c>
      <c r="AT271" s="241" t="s">
        <v>163</v>
      </c>
      <c r="AU271" s="241" t="s">
        <v>85</v>
      </c>
      <c r="AY271" s="18" t="s">
        <v>161</v>
      </c>
      <c r="BE271" s="242">
        <f>IF(N271="základní",J271,0)</f>
        <v>0</v>
      </c>
      <c r="BF271" s="242">
        <f>IF(N271="snížená",J271,0)</f>
        <v>0</v>
      </c>
      <c r="BG271" s="242">
        <f>IF(N271="zákl. přenesená",J271,0)</f>
        <v>0</v>
      </c>
      <c r="BH271" s="242">
        <f>IF(N271="sníž. přenesená",J271,0)</f>
        <v>0</v>
      </c>
      <c r="BI271" s="242">
        <f>IF(N271="nulová",J271,0)</f>
        <v>0</v>
      </c>
      <c r="BJ271" s="18" t="s">
        <v>167</v>
      </c>
      <c r="BK271" s="242">
        <f>ROUND(I271*H271,2)</f>
        <v>0</v>
      </c>
      <c r="BL271" s="18" t="s">
        <v>248</v>
      </c>
      <c r="BM271" s="241" t="s">
        <v>1880</v>
      </c>
    </row>
    <row r="272" s="2" customFormat="1">
      <c r="A272" s="39"/>
      <c r="B272" s="40"/>
      <c r="C272" s="41"/>
      <c r="D272" s="243" t="s">
        <v>169</v>
      </c>
      <c r="E272" s="41"/>
      <c r="F272" s="244" t="s">
        <v>1879</v>
      </c>
      <c r="G272" s="41"/>
      <c r="H272" s="41"/>
      <c r="I272" s="245"/>
      <c r="J272" s="41"/>
      <c r="K272" s="41"/>
      <c r="L272" s="45"/>
      <c r="M272" s="246"/>
      <c r="N272" s="247"/>
      <c r="O272" s="93"/>
      <c r="P272" s="93"/>
      <c r="Q272" s="93"/>
      <c r="R272" s="93"/>
      <c r="S272" s="93"/>
      <c r="T272" s="94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169</v>
      </c>
      <c r="AU272" s="18" t="s">
        <v>85</v>
      </c>
    </row>
    <row r="273" s="13" customFormat="1">
      <c r="A273" s="13"/>
      <c r="B273" s="248"/>
      <c r="C273" s="249"/>
      <c r="D273" s="243" t="s">
        <v>178</v>
      </c>
      <c r="E273" s="250" t="s">
        <v>1</v>
      </c>
      <c r="F273" s="251" t="s">
        <v>1881</v>
      </c>
      <c r="G273" s="249"/>
      <c r="H273" s="252">
        <v>19.199999999999999</v>
      </c>
      <c r="I273" s="253"/>
      <c r="J273" s="249"/>
      <c r="K273" s="249"/>
      <c r="L273" s="254"/>
      <c r="M273" s="255"/>
      <c r="N273" s="256"/>
      <c r="O273" s="256"/>
      <c r="P273" s="256"/>
      <c r="Q273" s="256"/>
      <c r="R273" s="256"/>
      <c r="S273" s="256"/>
      <c r="T273" s="257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58" t="s">
        <v>178</v>
      </c>
      <c r="AU273" s="258" t="s">
        <v>85</v>
      </c>
      <c r="AV273" s="13" t="s">
        <v>85</v>
      </c>
      <c r="AW273" s="13" t="s">
        <v>32</v>
      </c>
      <c r="AX273" s="13" t="s">
        <v>83</v>
      </c>
      <c r="AY273" s="258" t="s">
        <v>161</v>
      </c>
    </row>
    <row r="274" s="2" customFormat="1" ht="21.75" customHeight="1">
      <c r="A274" s="39"/>
      <c r="B274" s="40"/>
      <c r="C274" s="229" t="s">
        <v>423</v>
      </c>
      <c r="D274" s="229" t="s">
        <v>163</v>
      </c>
      <c r="E274" s="230" t="s">
        <v>1882</v>
      </c>
      <c r="F274" s="231" t="s">
        <v>1883</v>
      </c>
      <c r="G274" s="232" t="s">
        <v>266</v>
      </c>
      <c r="H274" s="233">
        <v>2</v>
      </c>
      <c r="I274" s="234"/>
      <c r="J274" s="235">
        <f>ROUND(I274*H274,2)</f>
        <v>0</v>
      </c>
      <c r="K274" s="236"/>
      <c r="L274" s="45"/>
      <c r="M274" s="237" t="s">
        <v>1</v>
      </c>
      <c r="N274" s="238" t="s">
        <v>43</v>
      </c>
      <c r="O274" s="93"/>
      <c r="P274" s="239">
        <f>O274*H274</f>
        <v>0</v>
      </c>
      <c r="Q274" s="239">
        <v>0.00012999999999999999</v>
      </c>
      <c r="R274" s="239">
        <f>Q274*H274</f>
        <v>0.00025999999999999998</v>
      </c>
      <c r="S274" s="239">
        <v>0</v>
      </c>
      <c r="T274" s="240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41" t="s">
        <v>248</v>
      </c>
      <c r="AT274" s="241" t="s">
        <v>163</v>
      </c>
      <c r="AU274" s="241" t="s">
        <v>85</v>
      </c>
      <c r="AY274" s="18" t="s">
        <v>161</v>
      </c>
      <c r="BE274" s="242">
        <f>IF(N274="základní",J274,0)</f>
        <v>0</v>
      </c>
      <c r="BF274" s="242">
        <f>IF(N274="snížená",J274,0)</f>
        <v>0</v>
      </c>
      <c r="BG274" s="242">
        <f>IF(N274="zákl. přenesená",J274,0)</f>
        <v>0</v>
      </c>
      <c r="BH274" s="242">
        <f>IF(N274="sníž. přenesená",J274,0)</f>
        <v>0</v>
      </c>
      <c r="BI274" s="242">
        <f>IF(N274="nulová",J274,0)</f>
        <v>0</v>
      </c>
      <c r="BJ274" s="18" t="s">
        <v>167</v>
      </c>
      <c r="BK274" s="242">
        <f>ROUND(I274*H274,2)</f>
        <v>0</v>
      </c>
      <c r="BL274" s="18" t="s">
        <v>248</v>
      </c>
      <c r="BM274" s="241" t="s">
        <v>1884</v>
      </c>
    </row>
    <row r="275" s="2" customFormat="1">
      <c r="A275" s="39"/>
      <c r="B275" s="40"/>
      <c r="C275" s="41"/>
      <c r="D275" s="243" t="s">
        <v>169</v>
      </c>
      <c r="E275" s="41"/>
      <c r="F275" s="244" t="s">
        <v>1883</v>
      </c>
      <c r="G275" s="41"/>
      <c r="H275" s="41"/>
      <c r="I275" s="245"/>
      <c r="J275" s="41"/>
      <c r="K275" s="41"/>
      <c r="L275" s="45"/>
      <c r="M275" s="246"/>
      <c r="N275" s="247"/>
      <c r="O275" s="93"/>
      <c r="P275" s="93"/>
      <c r="Q275" s="93"/>
      <c r="R275" s="93"/>
      <c r="S275" s="93"/>
      <c r="T275" s="94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T275" s="18" t="s">
        <v>169</v>
      </c>
      <c r="AU275" s="18" t="s">
        <v>85</v>
      </c>
    </row>
    <row r="276" s="2" customFormat="1" ht="16.5" customHeight="1">
      <c r="A276" s="39"/>
      <c r="B276" s="40"/>
      <c r="C276" s="229" t="s">
        <v>428</v>
      </c>
      <c r="D276" s="229" t="s">
        <v>163</v>
      </c>
      <c r="E276" s="230" t="s">
        <v>1885</v>
      </c>
      <c r="F276" s="231" t="s">
        <v>1886</v>
      </c>
      <c r="G276" s="232" t="s">
        <v>1887</v>
      </c>
      <c r="H276" s="233">
        <v>5</v>
      </c>
      <c r="I276" s="234"/>
      <c r="J276" s="235">
        <f>ROUND(I276*H276,2)</f>
        <v>0</v>
      </c>
      <c r="K276" s="236"/>
      <c r="L276" s="45"/>
      <c r="M276" s="237" t="s">
        <v>1</v>
      </c>
      <c r="N276" s="238" t="s">
        <v>43</v>
      </c>
      <c r="O276" s="93"/>
      <c r="P276" s="239">
        <f>O276*H276</f>
        <v>0</v>
      </c>
      <c r="Q276" s="239">
        <v>0.00025000000000000001</v>
      </c>
      <c r="R276" s="239">
        <f>Q276*H276</f>
        <v>0.00125</v>
      </c>
      <c r="S276" s="239">
        <v>0</v>
      </c>
      <c r="T276" s="240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41" t="s">
        <v>248</v>
      </c>
      <c r="AT276" s="241" t="s">
        <v>163</v>
      </c>
      <c r="AU276" s="241" t="s">
        <v>85</v>
      </c>
      <c r="AY276" s="18" t="s">
        <v>161</v>
      </c>
      <c r="BE276" s="242">
        <f>IF(N276="základní",J276,0)</f>
        <v>0</v>
      </c>
      <c r="BF276" s="242">
        <f>IF(N276="snížená",J276,0)</f>
        <v>0</v>
      </c>
      <c r="BG276" s="242">
        <f>IF(N276="zákl. přenesená",J276,0)</f>
        <v>0</v>
      </c>
      <c r="BH276" s="242">
        <f>IF(N276="sníž. přenesená",J276,0)</f>
        <v>0</v>
      </c>
      <c r="BI276" s="242">
        <f>IF(N276="nulová",J276,0)</f>
        <v>0</v>
      </c>
      <c r="BJ276" s="18" t="s">
        <v>167</v>
      </c>
      <c r="BK276" s="242">
        <f>ROUND(I276*H276,2)</f>
        <v>0</v>
      </c>
      <c r="BL276" s="18" t="s">
        <v>248</v>
      </c>
      <c r="BM276" s="241" t="s">
        <v>1888</v>
      </c>
    </row>
    <row r="277" s="2" customFormat="1">
      <c r="A277" s="39"/>
      <c r="B277" s="40"/>
      <c r="C277" s="41"/>
      <c r="D277" s="243" t="s">
        <v>169</v>
      </c>
      <c r="E277" s="41"/>
      <c r="F277" s="244" t="s">
        <v>1886</v>
      </c>
      <c r="G277" s="41"/>
      <c r="H277" s="41"/>
      <c r="I277" s="245"/>
      <c r="J277" s="41"/>
      <c r="K277" s="41"/>
      <c r="L277" s="45"/>
      <c r="M277" s="246"/>
      <c r="N277" s="247"/>
      <c r="O277" s="93"/>
      <c r="P277" s="93"/>
      <c r="Q277" s="93"/>
      <c r="R277" s="93"/>
      <c r="S277" s="93"/>
      <c r="T277" s="94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169</v>
      </c>
      <c r="AU277" s="18" t="s">
        <v>85</v>
      </c>
    </row>
    <row r="278" s="2" customFormat="1" ht="16.5" customHeight="1">
      <c r="A278" s="39"/>
      <c r="B278" s="40"/>
      <c r="C278" s="229" t="s">
        <v>433</v>
      </c>
      <c r="D278" s="229" t="s">
        <v>163</v>
      </c>
      <c r="E278" s="230" t="s">
        <v>1889</v>
      </c>
      <c r="F278" s="231" t="s">
        <v>1890</v>
      </c>
      <c r="G278" s="232" t="s">
        <v>266</v>
      </c>
      <c r="H278" s="233">
        <v>1</v>
      </c>
      <c r="I278" s="234"/>
      <c r="J278" s="235">
        <f>ROUND(I278*H278,2)</f>
        <v>0</v>
      </c>
      <c r="K278" s="236"/>
      <c r="L278" s="45"/>
      <c r="M278" s="237" t="s">
        <v>1</v>
      </c>
      <c r="N278" s="238" t="s">
        <v>43</v>
      </c>
      <c r="O278" s="93"/>
      <c r="P278" s="239">
        <f>O278*H278</f>
        <v>0</v>
      </c>
      <c r="Q278" s="239">
        <v>0.00072000000000000005</v>
      </c>
      <c r="R278" s="239">
        <f>Q278*H278</f>
        <v>0.00072000000000000005</v>
      </c>
      <c r="S278" s="239">
        <v>0</v>
      </c>
      <c r="T278" s="240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41" t="s">
        <v>248</v>
      </c>
      <c r="AT278" s="241" t="s">
        <v>163</v>
      </c>
      <c r="AU278" s="241" t="s">
        <v>85</v>
      </c>
      <c r="AY278" s="18" t="s">
        <v>161</v>
      </c>
      <c r="BE278" s="242">
        <f>IF(N278="základní",J278,0)</f>
        <v>0</v>
      </c>
      <c r="BF278" s="242">
        <f>IF(N278="snížená",J278,0)</f>
        <v>0</v>
      </c>
      <c r="BG278" s="242">
        <f>IF(N278="zákl. přenesená",J278,0)</f>
        <v>0</v>
      </c>
      <c r="BH278" s="242">
        <f>IF(N278="sníž. přenesená",J278,0)</f>
        <v>0</v>
      </c>
      <c r="BI278" s="242">
        <f>IF(N278="nulová",J278,0)</f>
        <v>0</v>
      </c>
      <c r="BJ278" s="18" t="s">
        <v>167</v>
      </c>
      <c r="BK278" s="242">
        <f>ROUND(I278*H278,2)</f>
        <v>0</v>
      </c>
      <c r="BL278" s="18" t="s">
        <v>248</v>
      </c>
      <c r="BM278" s="241" t="s">
        <v>1891</v>
      </c>
    </row>
    <row r="279" s="2" customFormat="1">
      <c r="A279" s="39"/>
      <c r="B279" s="40"/>
      <c r="C279" s="41"/>
      <c r="D279" s="243" t="s">
        <v>169</v>
      </c>
      <c r="E279" s="41"/>
      <c r="F279" s="244" t="s">
        <v>1890</v>
      </c>
      <c r="G279" s="41"/>
      <c r="H279" s="41"/>
      <c r="I279" s="245"/>
      <c r="J279" s="41"/>
      <c r="K279" s="41"/>
      <c r="L279" s="45"/>
      <c r="M279" s="246"/>
      <c r="N279" s="247"/>
      <c r="O279" s="93"/>
      <c r="P279" s="93"/>
      <c r="Q279" s="93"/>
      <c r="R279" s="93"/>
      <c r="S279" s="93"/>
      <c r="T279" s="94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169</v>
      </c>
      <c r="AU279" s="18" t="s">
        <v>85</v>
      </c>
    </row>
    <row r="280" s="2" customFormat="1" ht="16.5" customHeight="1">
      <c r="A280" s="39"/>
      <c r="B280" s="40"/>
      <c r="C280" s="229" t="s">
        <v>438</v>
      </c>
      <c r="D280" s="229" t="s">
        <v>163</v>
      </c>
      <c r="E280" s="230" t="s">
        <v>1892</v>
      </c>
      <c r="F280" s="231" t="s">
        <v>1893</v>
      </c>
      <c r="G280" s="232" t="s">
        <v>266</v>
      </c>
      <c r="H280" s="233">
        <v>1</v>
      </c>
      <c r="I280" s="234"/>
      <c r="J280" s="235">
        <f>ROUND(I280*H280,2)</f>
        <v>0</v>
      </c>
      <c r="K280" s="236"/>
      <c r="L280" s="45"/>
      <c r="M280" s="237" t="s">
        <v>1</v>
      </c>
      <c r="N280" s="238" t="s">
        <v>43</v>
      </c>
      <c r="O280" s="93"/>
      <c r="P280" s="239">
        <f>O280*H280</f>
        <v>0</v>
      </c>
      <c r="Q280" s="239">
        <v>0.00072000000000000005</v>
      </c>
      <c r="R280" s="239">
        <f>Q280*H280</f>
        <v>0.00072000000000000005</v>
      </c>
      <c r="S280" s="239">
        <v>0</v>
      </c>
      <c r="T280" s="240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41" t="s">
        <v>248</v>
      </c>
      <c r="AT280" s="241" t="s">
        <v>163</v>
      </c>
      <c r="AU280" s="241" t="s">
        <v>85</v>
      </c>
      <c r="AY280" s="18" t="s">
        <v>161</v>
      </c>
      <c r="BE280" s="242">
        <f>IF(N280="základní",J280,0)</f>
        <v>0</v>
      </c>
      <c r="BF280" s="242">
        <f>IF(N280="snížená",J280,0)</f>
        <v>0</v>
      </c>
      <c r="BG280" s="242">
        <f>IF(N280="zákl. přenesená",J280,0)</f>
        <v>0</v>
      </c>
      <c r="BH280" s="242">
        <f>IF(N280="sníž. přenesená",J280,0)</f>
        <v>0</v>
      </c>
      <c r="BI280" s="242">
        <f>IF(N280="nulová",J280,0)</f>
        <v>0</v>
      </c>
      <c r="BJ280" s="18" t="s">
        <v>167</v>
      </c>
      <c r="BK280" s="242">
        <f>ROUND(I280*H280,2)</f>
        <v>0</v>
      </c>
      <c r="BL280" s="18" t="s">
        <v>248</v>
      </c>
      <c r="BM280" s="241" t="s">
        <v>1894</v>
      </c>
    </row>
    <row r="281" s="2" customFormat="1">
      <c r="A281" s="39"/>
      <c r="B281" s="40"/>
      <c r="C281" s="41"/>
      <c r="D281" s="243" t="s">
        <v>169</v>
      </c>
      <c r="E281" s="41"/>
      <c r="F281" s="244" t="s">
        <v>1893</v>
      </c>
      <c r="G281" s="41"/>
      <c r="H281" s="41"/>
      <c r="I281" s="245"/>
      <c r="J281" s="41"/>
      <c r="K281" s="41"/>
      <c r="L281" s="45"/>
      <c r="M281" s="246"/>
      <c r="N281" s="247"/>
      <c r="O281" s="93"/>
      <c r="P281" s="93"/>
      <c r="Q281" s="93"/>
      <c r="R281" s="93"/>
      <c r="S281" s="93"/>
      <c r="T281" s="94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169</v>
      </c>
      <c r="AU281" s="18" t="s">
        <v>85</v>
      </c>
    </row>
    <row r="282" s="2" customFormat="1" ht="24.15" customHeight="1">
      <c r="A282" s="39"/>
      <c r="B282" s="40"/>
      <c r="C282" s="229" t="s">
        <v>443</v>
      </c>
      <c r="D282" s="229" t="s">
        <v>163</v>
      </c>
      <c r="E282" s="230" t="s">
        <v>1895</v>
      </c>
      <c r="F282" s="231" t="s">
        <v>1896</v>
      </c>
      <c r="G282" s="232" t="s">
        <v>266</v>
      </c>
      <c r="H282" s="233">
        <v>1</v>
      </c>
      <c r="I282" s="234"/>
      <c r="J282" s="235">
        <f>ROUND(I282*H282,2)</f>
        <v>0</v>
      </c>
      <c r="K282" s="236"/>
      <c r="L282" s="45"/>
      <c r="M282" s="237" t="s">
        <v>1</v>
      </c>
      <c r="N282" s="238" t="s">
        <v>43</v>
      </c>
      <c r="O282" s="93"/>
      <c r="P282" s="239">
        <f>O282*H282</f>
        <v>0</v>
      </c>
      <c r="Q282" s="239">
        <v>0.00017000000000000001</v>
      </c>
      <c r="R282" s="239">
        <f>Q282*H282</f>
        <v>0.00017000000000000001</v>
      </c>
      <c r="S282" s="239">
        <v>0</v>
      </c>
      <c r="T282" s="240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41" t="s">
        <v>248</v>
      </c>
      <c r="AT282" s="241" t="s">
        <v>163</v>
      </c>
      <c r="AU282" s="241" t="s">
        <v>85</v>
      </c>
      <c r="AY282" s="18" t="s">
        <v>161</v>
      </c>
      <c r="BE282" s="242">
        <f>IF(N282="základní",J282,0)</f>
        <v>0</v>
      </c>
      <c r="BF282" s="242">
        <f>IF(N282="snížená",J282,0)</f>
        <v>0</v>
      </c>
      <c r="BG282" s="242">
        <f>IF(N282="zákl. přenesená",J282,0)</f>
        <v>0</v>
      </c>
      <c r="BH282" s="242">
        <f>IF(N282="sníž. přenesená",J282,0)</f>
        <v>0</v>
      </c>
      <c r="BI282" s="242">
        <f>IF(N282="nulová",J282,0)</f>
        <v>0</v>
      </c>
      <c r="BJ282" s="18" t="s">
        <v>167</v>
      </c>
      <c r="BK282" s="242">
        <f>ROUND(I282*H282,2)</f>
        <v>0</v>
      </c>
      <c r="BL282" s="18" t="s">
        <v>248</v>
      </c>
      <c r="BM282" s="241" t="s">
        <v>1897</v>
      </c>
    </row>
    <row r="283" s="2" customFormat="1">
      <c r="A283" s="39"/>
      <c r="B283" s="40"/>
      <c r="C283" s="41"/>
      <c r="D283" s="243" t="s">
        <v>169</v>
      </c>
      <c r="E283" s="41"/>
      <c r="F283" s="244" t="s">
        <v>1896</v>
      </c>
      <c r="G283" s="41"/>
      <c r="H283" s="41"/>
      <c r="I283" s="245"/>
      <c r="J283" s="41"/>
      <c r="K283" s="41"/>
      <c r="L283" s="45"/>
      <c r="M283" s="246"/>
      <c r="N283" s="247"/>
      <c r="O283" s="93"/>
      <c r="P283" s="93"/>
      <c r="Q283" s="93"/>
      <c r="R283" s="93"/>
      <c r="S283" s="93"/>
      <c r="T283" s="94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169</v>
      </c>
      <c r="AU283" s="18" t="s">
        <v>85</v>
      </c>
    </row>
    <row r="284" s="2" customFormat="1" ht="24.15" customHeight="1">
      <c r="A284" s="39"/>
      <c r="B284" s="40"/>
      <c r="C284" s="229" t="s">
        <v>448</v>
      </c>
      <c r="D284" s="229" t="s">
        <v>163</v>
      </c>
      <c r="E284" s="230" t="s">
        <v>1898</v>
      </c>
      <c r="F284" s="231" t="s">
        <v>1899</v>
      </c>
      <c r="G284" s="232" t="s">
        <v>266</v>
      </c>
      <c r="H284" s="233">
        <v>1</v>
      </c>
      <c r="I284" s="234"/>
      <c r="J284" s="235">
        <f>ROUND(I284*H284,2)</f>
        <v>0</v>
      </c>
      <c r="K284" s="236"/>
      <c r="L284" s="45"/>
      <c r="M284" s="237" t="s">
        <v>1</v>
      </c>
      <c r="N284" s="238" t="s">
        <v>43</v>
      </c>
      <c r="O284" s="93"/>
      <c r="P284" s="239">
        <f>O284*H284</f>
        <v>0</v>
      </c>
      <c r="Q284" s="239">
        <v>0.00051999999999999995</v>
      </c>
      <c r="R284" s="239">
        <f>Q284*H284</f>
        <v>0.00051999999999999995</v>
      </c>
      <c r="S284" s="239">
        <v>0</v>
      </c>
      <c r="T284" s="240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41" t="s">
        <v>248</v>
      </c>
      <c r="AT284" s="241" t="s">
        <v>163</v>
      </c>
      <c r="AU284" s="241" t="s">
        <v>85</v>
      </c>
      <c r="AY284" s="18" t="s">
        <v>161</v>
      </c>
      <c r="BE284" s="242">
        <f>IF(N284="základní",J284,0)</f>
        <v>0</v>
      </c>
      <c r="BF284" s="242">
        <f>IF(N284="snížená",J284,0)</f>
        <v>0</v>
      </c>
      <c r="BG284" s="242">
        <f>IF(N284="zákl. přenesená",J284,0)</f>
        <v>0</v>
      </c>
      <c r="BH284" s="242">
        <f>IF(N284="sníž. přenesená",J284,0)</f>
        <v>0</v>
      </c>
      <c r="BI284" s="242">
        <f>IF(N284="nulová",J284,0)</f>
        <v>0</v>
      </c>
      <c r="BJ284" s="18" t="s">
        <v>167</v>
      </c>
      <c r="BK284" s="242">
        <f>ROUND(I284*H284,2)</f>
        <v>0</v>
      </c>
      <c r="BL284" s="18" t="s">
        <v>248</v>
      </c>
      <c r="BM284" s="241" t="s">
        <v>1900</v>
      </c>
    </row>
    <row r="285" s="2" customFormat="1">
      <c r="A285" s="39"/>
      <c r="B285" s="40"/>
      <c r="C285" s="41"/>
      <c r="D285" s="243" t="s">
        <v>169</v>
      </c>
      <c r="E285" s="41"/>
      <c r="F285" s="244" t="s">
        <v>1899</v>
      </c>
      <c r="G285" s="41"/>
      <c r="H285" s="41"/>
      <c r="I285" s="245"/>
      <c r="J285" s="41"/>
      <c r="K285" s="41"/>
      <c r="L285" s="45"/>
      <c r="M285" s="246"/>
      <c r="N285" s="247"/>
      <c r="O285" s="93"/>
      <c r="P285" s="93"/>
      <c r="Q285" s="93"/>
      <c r="R285" s="93"/>
      <c r="S285" s="93"/>
      <c r="T285" s="94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169</v>
      </c>
      <c r="AU285" s="18" t="s">
        <v>85</v>
      </c>
    </row>
    <row r="286" s="2" customFormat="1" ht="24.15" customHeight="1">
      <c r="A286" s="39"/>
      <c r="B286" s="40"/>
      <c r="C286" s="229" t="s">
        <v>453</v>
      </c>
      <c r="D286" s="229" t="s">
        <v>163</v>
      </c>
      <c r="E286" s="230" t="s">
        <v>1901</v>
      </c>
      <c r="F286" s="231" t="s">
        <v>1902</v>
      </c>
      <c r="G286" s="232" t="s">
        <v>266</v>
      </c>
      <c r="H286" s="233">
        <v>1</v>
      </c>
      <c r="I286" s="234"/>
      <c r="J286" s="235">
        <f>ROUND(I286*H286,2)</f>
        <v>0</v>
      </c>
      <c r="K286" s="236"/>
      <c r="L286" s="45"/>
      <c r="M286" s="237" t="s">
        <v>1</v>
      </c>
      <c r="N286" s="238" t="s">
        <v>43</v>
      </c>
      <c r="O286" s="93"/>
      <c r="P286" s="239">
        <f>O286*H286</f>
        <v>0</v>
      </c>
      <c r="Q286" s="239">
        <v>0.00012</v>
      </c>
      <c r="R286" s="239">
        <f>Q286*H286</f>
        <v>0.00012</v>
      </c>
      <c r="S286" s="239">
        <v>0</v>
      </c>
      <c r="T286" s="240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41" t="s">
        <v>248</v>
      </c>
      <c r="AT286" s="241" t="s">
        <v>163</v>
      </c>
      <c r="AU286" s="241" t="s">
        <v>85</v>
      </c>
      <c r="AY286" s="18" t="s">
        <v>161</v>
      </c>
      <c r="BE286" s="242">
        <f>IF(N286="základní",J286,0)</f>
        <v>0</v>
      </c>
      <c r="BF286" s="242">
        <f>IF(N286="snížená",J286,0)</f>
        <v>0</v>
      </c>
      <c r="BG286" s="242">
        <f>IF(N286="zákl. přenesená",J286,0)</f>
        <v>0</v>
      </c>
      <c r="BH286" s="242">
        <f>IF(N286="sníž. přenesená",J286,0)</f>
        <v>0</v>
      </c>
      <c r="BI286" s="242">
        <f>IF(N286="nulová",J286,0)</f>
        <v>0</v>
      </c>
      <c r="BJ286" s="18" t="s">
        <v>167</v>
      </c>
      <c r="BK286" s="242">
        <f>ROUND(I286*H286,2)</f>
        <v>0</v>
      </c>
      <c r="BL286" s="18" t="s">
        <v>248</v>
      </c>
      <c r="BM286" s="241" t="s">
        <v>1903</v>
      </c>
    </row>
    <row r="287" s="2" customFormat="1">
      <c r="A287" s="39"/>
      <c r="B287" s="40"/>
      <c r="C287" s="41"/>
      <c r="D287" s="243" t="s">
        <v>169</v>
      </c>
      <c r="E287" s="41"/>
      <c r="F287" s="244" t="s">
        <v>1902</v>
      </c>
      <c r="G287" s="41"/>
      <c r="H287" s="41"/>
      <c r="I287" s="245"/>
      <c r="J287" s="41"/>
      <c r="K287" s="41"/>
      <c r="L287" s="45"/>
      <c r="M287" s="246"/>
      <c r="N287" s="247"/>
      <c r="O287" s="93"/>
      <c r="P287" s="93"/>
      <c r="Q287" s="93"/>
      <c r="R287" s="93"/>
      <c r="S287" s="93"/>
      <c r="T287" s="94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8" t="s">
        <v>169</v>
      </c>
      <c r="AU287" s="18" t="s">
        <v>85</v>
      </c>
    </row>
    <row r="288" s="2" customFormat="1" ht="21.75" customHeight="1">
      <c r="A288" s="39"/>
      <c r="B288" s="40"/>
      <c r="C288" s="229" t="s">
        <v>459</v>
      </c>
      <c r="D288" s="229" t="s">
        <v>163</v>
      </c>
      <c r="E288" s="230" t="s">
        <v>1904</v>
      </c>
      <c r="F288" s="231" t="s">
        <v>1905</v>
      </c>
      <c r="G288" s="232" t="s">
        <v>266</v>
      </c>
      <c r="H288" s="233">
        <v>2</v>
      </c>
      <c r="I288" s="234"/>
      <c r="J288" s="235">
        <f>ROUND(I288*H288,2)</f>
        <v>0</v>
      </c>
      <c r="K288" s="236"/>
      <c r="L288" s="45"/>
      <c r="M288" s="237" t="s">
        <v>1</v>
      </c>
      <c r="N288" s="238" t="s">
        <v>43</v>
      </c>
      <c r="O288" s="93"/>
      <c r="P288" s="239">
        <f>O288*H288</f>
        <v>0</v>
      </c>
      <c r="Q288" s="239">
        <v>0.00034000000000000002</v>
      </c>
      <c r="R288" s="239">
        <f>Q288*H288</f>
        <v>0.00068000000000000005</v>
      </c>
      <c r="S288" s="239">
        <v>0</v>
      </c>
      <c r="T288" s="240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41" t="s">
        <v>248</v>
      </c>
      <c r="AT288" s="241" t="s">
        <v>163</v>
      </c>
      <c r="AU288" s="241" t="s">
        <v>85</v>
      </c>
      <c r="AY288" s="18" t="s">
        <v>161</v>
      </c>
      <c r="BE288" s="242">
        <f>IF(N288="základní",J288,0)</f>
        <v>0</v>
      </c>
      <c r="BF288" s="242">
        <f>IF(N288="snížená",J288,0)</f>
        <v>0</v>
      </c>
      <c r="BG288" s="242">
        <f>IF(N288="zákl. přenesená",J288,0)</f>
        <v>0</v>
      </c>
      <c r="BH288" s="242">
        <f>IF(N288="sníž. přenesená",J288,0)</f>
        <v>0</v>
      </c>
      <c r="BI288" s="242">
        <f>IF(N288="nulová",J288,0)</f>
        <v>0</v>
      </c>
      <c r="BJ288" s="18" t="s">
        <v>167</v>
      </c>
      <c r="BK288" s="242">
        <f>ROUND(I288*H288,2)</f>
        <v>0</v>
      </c>
      <c r="BL288" s="18" t="s">
        <v>248</v>
      </c>
      <c r="BM288" s="241" t="s">
        <v>1906</v>
      </c>
    </row>
    <row r="289" s="2" customFormat="1">
      <c r="A289" s="39"/>
      <c r="B289" s="40"/>
      <c r="C289" s="41"/>
      <c r="D289" s="243" t="s">
        <v>169</v>
      </c>
      <c r="E289" s="41"/>
      <c r="F289" s="244" t="s">
        <v>1905</v>
      </c>
      <c r="G289" s="41"/>
      <c r="H289" s="41"/>
      <c r="I289" s="245"/>
      <c r="J289" s="41"/>
      <c r="K289" s="41"/>
      <c r="L289" s="45"/>
      <c r="M289" s="246"/>
      <c r="N289" s="247"/>
      <c r="O289" s="93"/>
      <c r="P289" s="93"/>
      <c r="Q289" s="93"/>
      <c r="R289" s="93"/>
      <c r="S289" s="93"/>
      <c r="T289" s="94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169</v>
      </c>
      <c r="AU289" s="18" t="s">
        <v>85</v>
      </c>
    </row>
    <row r="290" s="2" customFormat="1" ht="21.75" customHeight="1">
      <c r="A290" s="39"/>
      <c r="B290" s="40"/>
      <c r="C290" s="229" t="s">
        <v>464</v>
      </c>
      <c r="D290" s="229" t="s">
        <v>163</v>
      </c>
      <c r="E290" s="230" t="s">
        <v>1907</v>
      </c>
      <c r="F290" s="231" t="s">
        <v>1908</v>
      </c>
      <c r="G290" s="232" t="s">
        <v>266</v>
      </c>
      <c r="H290" s="233">
        <v>2</v>
      </c>
      <c r="I290" s="234"/>
      <c r="J290" s="235">
        <f>ROUND(I290*H290,2)</f>
        <v>0</v>
      </c>
      <c r="K290" s="236"/>
      <c r="L290" s="45"/>
      <c r="M290" s="237" t="s">
        <v>1</v>
      </c>
      <c r="N290" s="238" t="s">
        <v>43</v>
      </c>
      <c r="O290" s="93"/>
      <c r="P290" s="239">
        <f>O290*H290</f>
        <v>0</v>
      </c>
      <c r="Q290" s="239">
        <v>0.00050000000000000001</v>
      </c>
      <c r="R290" s="239">
        <f>Q290*H290</f>
        <v>0.001</v>
      </c>
      <c r="S290" s="239">
        <v>0</v>
      </c>
      <c r="T290" s="240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41" t="s">
        <v>248</v>
      </c>
      <c r="AT290" s="241" t="s">
        <v>163</v>
      </c>
      <c r="AU290" s="241" t="s">
        <v>85</v>
      </c>
      <c r="AY290" s="18" t="s">
        <v>161</v>
      </c>
      <c r="BE290" s="242">
        <f>IF(N290="základní",J290,0)</f>
        <v>0</v>
      </c>
      <c r="BF290" s="242">
        <f>IF(N290="snížená",J290,0)</f>
        <v>0</v>
      </c>
      <c r="BG290" s="242">
        <f>IF(N290="zákl. přenesená",J290,0)</f>
        <v>0</v>
      </c>
      <c r="BH290" s="242">
        <f>IF(N290="sníž. přenesená",J290,0)</f>
        <v>0</v>
      </c>
      <c r="BI290" s="242">
        <f>IF(N290="nulová",J290,0)</f>
        <v>0</v>
      </c>
      <c r="BJ290" s="18" t="s">
        <v>167</v>
      </c>
      <c r="BK290" s="242">
        <f>ROUND(I290*H290,2)</f>
        <v>0</v>
      </c>
      <c r="BL290" s="18" t="s">
        <v>248</v>
      </c>
      <c r="BM290" s="241" t="s">
        <v>1909</v>
      </c>
    </row>
    <row r="291" s="2" customFormat="1">
      <c r="A291" s="39"/>
      <c r="B291" s="40"/>
      <c r="C291" s="41"/>
      <c r="D291" s="243" t="s">
        <v>169</v>
      </c>
      <c r="E291" s="41"/>
      <c r="F291" s="244" t="s">
        <v>1908</v>
      </c>
      <c r="G291" s="41"/>
      <c r="H291" s="41"/>
      <c r="I291" s="245"/>
      <c r="J291" s="41"/>
      <c r="K291" s="41"/>
      <c r="L291" s="45"/>
      <c r="M291" s="246"/>
      <c r="N291" s="247"/>
      <c r="O291" s="93"/>
      <c r="P291" s="93"/>
      <c r="Q291" s="93"/>
      <c r="R291" s="93"/>
      <c r="S291" s="93"/>
      <c r="T291" s="94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169</v>
      </c>
      <c r="AU291" s="18" t="s">
        <v>85</v>
      </c>
    </row>
    <row r="292" s="2" customFormat="1" ht="24.15" customHeight="1">
      <c r="A292" s="39"/>
      <c r="B292" s="40"/>
      <c r="C292" s="229" t="s">
        <v>469</v>
      </c>
      <c r="D292" s="229" t="s">
        <v>163</v>
      </c>
      <c r="E292" s="230" t="s">
        <v>1910</v>
      </c>
      <c r="F292" s="231" t="s">
        <v>1911</v>
      </c>
      <c r="G292" s="232" t="s">
        <v>266</v>
      </c>
      <c r="H292" s="233">
        <v>7</v>
      </c>
      <c r="I292" s="234"/>
      <c r="J292" s="235">
        <f>ROUND(I292*H292,2)</f>
        <v>0</v>
      </c>
      <c r="K292" s="236"/>
      <c r="L292" s="45"/>
      <c r="M292" s="237" t="s">
        <v>1</v>
      </c>
      <c r="N292" s="238" t="s">
        <v>43</v>
      </c>
      <c r="O292" s="93"/>
      <c r="P292" s="239">
        <f>O292*H292</f>
        <v>0</v>
      </c>
      <c r="Q292" s="239">
        <v>0.00027999999999999998</v>
      </c>
      <c r="R292" s="239">
        <f>Q292*H292</f>
        <v>0.0019599999999999999</v>
      </c>
      <c r="S292" s="239">
        <v>0</v>
      </c>
      <c r="T292" s="240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41" t="s">
        <v>248</v>
      </c>
      <c r="AT292" s="241" t="s">
        <v>163</v>
      </c>
      <c r="AU292" s="241" t="s">
        <v>85</v>
      </c>
      <c r="AY292" s="18" t="s">
        <v>161</v>
      </c>
      <c r="BE292" s="242">
        <f>IF(N292="základní",J292,0)</f>
        <v>0</v>
      </c>
      <c r="BF292" s="242">
        <f>IF(N292="snížená",J292,0)</f>
        <v>0</v>
      </c>
      <c r="BG292" s="242">
        <f>IF(N292="zákl. přenesená",J292,0)</f>
        <v>0</v>
      </c>
      <c r="BH292" s="242">
        <f>IF(N292="sníž. přenesená",J292,0)</f>
        <v>0</v>
      </c>
      <c r="BI292" s="242">
        <f>IF(N292="nulová",J292,0)</f>
        <v>0</v>
      </c>
      <c r="BJ292" s="18" t="s">
        <v>167</v>
      </c>
      <c r="BK292" s="242">
        <f>ROUND(I292*H292,2)</f>
        <v>0</v>
      </c>
      <c r="BL292" s="18" t="s">
        <v>248</v>
      </c>
      <c r="BM292" s="241" t="s">
        <v>1912</v>
      </c>
    </row>
    <row r="293" s="2" customFormat="1">
      <c r="A293" s="39"/>
      <c r="B293" s="40"/>
      <c r="C293" s="41"/>
      <c r="D293" s="243" t="s">
        <v>169</v>
      </c>
      <c r="E293" s="41"/>
      <c r="F293" s="244" t="s">
        <v>1911</v>
      </c>
      <c r="G293" s="41"/>
      <c r="H293" s="41"/>
      <c r="I293" s="245"/>
      <c r="J293" s="41"/>
      <c r="K293" s="41"/>
      <c r="L293" s="45"/>
      <c r="M293" s="246"/>
      <c r="N293" s="247"/>
      <c r="O293" s="93"/>
      <c r="P293" s="93"/>
      <c r="Q293" s="93"/>
      <c r="R293" s="93"/>
      <c r="S293" s="93"/>
      <c r="T293" s="94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T293" s="18" t="s">
        <v>169</v>
      </c>
      <c r="AU293" s="18" t="s">
        <v>85</v>
      </c>
    </row>
    <row r="294" s="2" customFormat="1" ht="24.15" customHeight="1">
      <c r="A294" s="39"/>
      <c r="B294" s="40"/>
      <c r="C294" s="229" t="s">
        <v>473</v>
      </c>
      <c r="D294" s="229" t="s">
        <v>163</v>
      </c>
      <c r="E294" s="230" t="s">
        <v>1913</v>
      </c>
      <c r="F294" s="231" t="s">
        <v>1914</v>
      </c>
      <c r="G294" s="232" t="s">
        <v>166</v>
      </c>
      <c r="H294" s="233">
        <v>62.100000000000001</v>
      </c>
      <c r="I294" s="234"/>
      <c r="J294" s="235">
        <f>ROUND(I294*H294,2)</f>
        <v>0</v>
      </c>
      <c r="K294" s="236"/>
      <c r="L294" s="45"/>
      <c r="M294" s="237" t="s">
        <v>1</v>
      </c>
      <c r="N294" s="238" t="s">
        <v>43</v>
      </c>
      <c r="O294" s="93"/>
      <c r="P294" s="239">
        <f>O294*H294</f>
        <v>0</v>
      </c>
      <c r="Q294" s="239">
        <v>0.00019000000000000001</v>
      </c>
      <c r="R294" s="239">
        <f>Q294*H294</f>
        <v>0.011799000000000001</v>
      </c>
      <c r="S294" s="239">
        <v>0</v>
      </c>
      <c r="T294" s="240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41" t="s">
        <v>248</v>
      </c>
      <c r="AT294" s="241" t="s">
        <v>163</v>
      </c>
      <c r="AU294" s="241" t="s">
        <v>85</v>
      </c>
      <c r="AY294" s="18" t="s">
        <v>161</v>
      </c>
      <c r="BE294" s="242">
        <f>IF(N294="základní",J294,0)</f>
        <v>0</v>
      </c>
      <c r="BF294" s="242">
        <f>IF(N294="snížená",J294,0)</f>
        <v>0</v>
      </c>
      <c r="BG294" s="242">
        <f>IF(N294="zákl. přenesená",J294,0)</f>
        <v>0</v>
      </c>
      <c r="BH294" s="242">
        <f>IF(N294="sníž. přenesená",J294,0)</f>
        <v>0</v>
      </c>
      <c r="BI294" s="242">
        <f>IF(N294="nulová",J294,0)</f>
        <v>0</v>
      </c>
      <c r="BJ294" s="18" t="s">
        <v>167</v>
      </c>
      <c r="BK294" s="242">
        <f>ROUND(I294*H294,2)</f>
        <v>0</v>
      </c>
      <c r="BL294" s="18" t="s">
        <v>248</v>
      </c>
      <c r="BM294" s="241" t="s">
        <v>1915</v>
      </c>
    </row>
    <row r="295" s="2" customFormat="1">
      <c r="A295" s="39"/>
      <c r="B295" s="40"/>
      <c r="C295" s="41"/>
      <c r="D295" s="243" t="s">
        <v>169</v>
      </c>
      <c r="E295" s="41"/>
      <c r="F295" s="244" t="s">
        <v>1914</v>
      </c>
      <c r="G295" s="41"/>
      <c r="H295" s="41"/>
      <c r="I295" s="245"/>
      <c r="J295" s="41"/>
      <c r="K295" s="41"/>
      <c r="L295" s="45"/>
      <c r="M295" s="246"/>
      <c r="N295" s="247"/>
      <c r="O295" s="93"/>
      <c r="P295" s="93"/>
      <c r="Q295" s="93"/>
      <c r="R295" s="93"/>
      <c r="S295" s="93"/>
      <c r="T295" s="94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169</v>
      </c>
      <c r="AU295" s="18" t="s">
        <v>85</v>
      </c>
    </row>
    <row r="296" s="13" customFormat="1">
      <c r="A296" s="13"/>
      <c r="B296" s="248"/>
      <c r="C296" s="249"/>
      <c r="D296" s="243" t="s">
        <v>178</v>
      </c>
      <c r="E296" s="250" t="s">
        <v>1</v>
      </c>
      <c r="F296" s="251" t="s">
        <v>1916</v>
      </c>
      <c r="G296" s="249"/>
      <c r="H296" s="252">
        <v>62.100000000000001</v>
      </c>
      <c r="I296" s="253"/>
      <c r="J296" s="249"/>
      <c r="K296" s="249"/>
      <c r="L296" s="254"/>
      <c r="M296" s="255"/>
      <c r="N296" s="256"/>
      <c r="O296" s="256"/>
      <c r="P296" s="256"/>
      <c r="Q296" s="256"/>
      <c r="R296" s="256"/>
      <c r="S296" s="256"/>
      <c r="T296" s="257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58" t="s">
        <v>178</v>
      </c>
      <c r="AU296" s="258" t="s">
        <v>85</v>
      </c>
      <c r="AV296" s="13" t="s">
        <v>85</v>
      </c>
      <c r="AW296" s="13" t="s">
        <v>32</v>
      </c>
      <c r="AX296" s="13" t="s">
        <v>83</v>
      </c>
      <c r="AY296" s="258" t="s">
        <v>161</v>
      </c>
    </row>
    <row r="297" s="2" customFormat="1" ht="21.75" customHeight="1">
      <c r="A297" s="39"/>
      <c r="B297" s="40"/>
      <c r="C297" s="229" t="s">
        <v>477</v>
      </c>
      <c r="D297" s="229" t="s">
        <v>163</v>
      </c>
      <c r="E297" s="230" t="s">
        <v>1917</v>
      </c>
      <c r="F297" s="231" t="s">
        <v>1918</v>
      </c>
      <c r="G297" s="232" t="s">
        <v>166</v>
      </c>
      <c r="H297" s="233">
        <v>62.100000000000001</v>
      </c>
      <c r="I297" s="234"/>
      <c r="J297" s="235">
        <f>ROUND(I297*H297,2)</f>
        <v>0</v>
      </c>
      <c r="K297" s="236"/>
      <c r="L297" s="45"/>
      <c r="M297" s="237" t="s">
        <v>1</v>
      </c>
      <c r="N297" s="238" t="s">
        <v>43</v>
      </c>
      <c r="O297" s="93"/>
      <c r="P297" s="239">
        <f>O297*H297</f>
        <v>0</v>
      </c>
      <c r="Q297" s="239">
        <v>1.0000000000000001E-05</v>
      </c>
      <c r="R297" s="239">
        <f>Q297*H297</f>
        <v>0.00062100000000000002</v>
      </c>
      <c r="S297" s="239">
        <v>0</v>
      </c>
      <c r="T297" s="240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41" t="s">
        <v>248</v>
      </c>
      <c r="AT297" s="241" t="s">
        <v>163</v>
      </c>
      <c r="AU297" s="241" t="s">
        <v>85</v>
      </c>
      <c r="AY297" s="18" t="s">
        <v>161</v>
      </c>
      <c r="BE297" s="242">
        <f>IF(N297="základní",J297,0)</f>
        <v>0</v>
      </c>
      <c r="BF297" s="242">
        <f>IF(N297="snížená",J297,0)</f>
        <v>0</v>
      </c>
      <c r="BG297" s="242">
        <f>IF(N297="zákl. přenesená",J297,0)</f>
        <v>0</v>
      </c>
      <c r="BH297" s="242">
        <f>IF(N297="sníž. přenesená",J297,0)</f>
        <v>0</v>
      </c>
      <c r="BI297" s="242">
        <f>IF(N297="nulová",J297,0)</f>
        <v>0</v>
      </c>
      <c r="BJ297" s="18" t="s">
        <v>167</v>
      </c>
      <c r="BK297" s="242">
        <f>ROUND(I297*H297,2)</f>
        <v>0</v>
      </c>
      <c r="BL297" s="18" t="s">
        <v>248</v>
      </c>
      <c r="BM297" s="241" t="s">
        <v>1919</v>
      </c>
    </row>
    <row r="298" s="2" customFormat="1">
      <c r="A298" s="39"/>
      <c r="B298" s="40"/>
      <c r="C298" s="41"/>
      <c r="D298" s="243" t="s">
        <v>169</v>
      </c>
      <c r="E298" s="41"/>
      <c r="F298" s="244" t="s">
        <v>1918</v>
      </c>
      <c r="G298" s="41"/>
      <c r="H298" s="41"/>
      <c r="I298" s="245"/>
      <c r="J298" s="41"/>
      <c r="K298" s="41"/>
      <c r="L298" s="45"/>
      <c r="M298" s="246"/>
      <c r="N298" s="247"/>
      <c r="O298" s="93"/>
      <c r="P298" s="93"/>
      <c r="Q298" s="93"/>
      <c r="R298" s="93"/>
      <c r="S298" s="93"/>
      <c r="T298" s="94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18" t="s">
        <v>169</v>
      </c>
      <c r="AU298" s="18" t="s">
        <v>85</v>
      </c>
    </row>
    <row r="299" s="2" customFormat="1" ht="24.15" customHeight="1">
      <c r="A299" s="39"/>
      <c r="B299" s="40"/>
      <c r="C299" s="229" t="s">
        <v>482</v>
      </c>
      <c r="D299" s="229" t="s">
        <v>163</v>
      </c>
      <c r="E299" s="230" t="s">
        <v>1920</v>
      </c>
      <c r="F299" s="231" t="s">
        <v>1921</v>
      </c>
      <c r="G299" s="232" t="s">
        <v>214</v>
      </c>
      <c r="H299" s="233">
        <v>0.086999999999999994</v>
      </c>
      <c r="I299" s="234"/>
      <c r="J299" s="235">
        <f>ROUND(I299*H299,2)</f>
        <v>0</v>
      </c>
      <c r="K299" s="236"/>
      <c r="L299" s="45"/>
      <c r="M299" s="237" t="s">
        <v>1</v>
      </c>
      <c r="N299" s="238" t="s">
        <v>43</v>
      </c>
      <c r="O299" s="93"/>
      <c r="P299" s="239">
        <f>O299*H299</f>
        <v>0</v>
      </c>
      <c r="Q299" s="239">
        <v>0</v>
      </c>
      <c r="R299" s="239">
        <f>Q299*H299</f>
        <v>0</v>
      </c>
      <c r="S299" s="239">
        <v>0</v>
      </c>
      <c r="T299" s="240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41" t="s">
        <v>248</v>
      </c>
      <c r="AT299" s="241" t="s">
        <v>163</v>
      </c>
      <c r="AU299" s="241" t="s">
        <v>85</v>
      </c>
      <c r="AY299" s="18" t="s">
        <v>161</v>
      </c>
      <c r="BE299" s="242">
        <f>IF(N299="základní",J299,0)</f>
        <v>0</v>
      </c>
      <c r="BF299" s="242">
        <f>IF(N299="snížená",J299,0)</f>
        <v>0</v>
      </c>
      <c r="BG299" s="242">
        <f>IF(N299="zákl. přenesená",J299,0)</f>
        <v>0</v>
      </c>
      <c r="BH299" s="242">
        <f>IF(N299="sníž. přenesená",J299,0)</f>
        <v>0</v>
      </c>
      <c r="BI299" s="242">
        <f>IF(N299="nulová",J299,0)</f>
        <v>0</v>
      </c>
      <c r="BJ299" s="18" t="s">
        <v>167</v>
      </c>
      <c r="BK299" s="242">
        <f>ROUND(I299*H299,2)</f>
        <v>0</v>
      </c>
      <c r="BL299" s="18" t="s">
        <v>248</v>
      </c>
      <c r="BM299" s="241" t="s">
        <v>1922</v>
      </c>
    </row>
    <row r="300" s="2" customFormat="1">
      <c r="A300" s="39"/>
      <c r="B300" s="40"/>
      <c r="C300" s="41"/>
      <c r="D300" s="243" t="s">
        <v>169</v>
      </c>
      <c r="E300" s="41"/>
      <c r="F300" s="244" t="s">
        <v>1921</v>
      </c>
      <c r="G300" s="41"/>
      <c r="H300" s="41"/>
      <c r="I300" s="245"/>
      <c r="J300" s="41"/>
      <c r="K300" s="41"/>
      <c r="L300" s="45"/>
      <c r="M300" s="246"/>
      <c r="N300" s="247"/>
      <c r="O300" s="93"/>
      <c r="P300" s="93"/>
      <c r="Q300" s="93"/>
      <c r="R300" s="93"/>
      <c r="S300" s="93"/>
      <c r="T300" s="94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169</v>
      </c>
      <c r="AU300" s="18" t="s">
        <v>85</v>
      </c>
    </row>
    <row r="301" s="12" customFormat="1" ht="22.8" customHeight="1">
      <c r="A301" s="12"/>
      <c r="B301" s="213"/>
      <c r="C301" s="214"/>
      <c r="D301" s="215" t="s">
        <v>75</v>
      </c>
      <c r="E301" s="227" t="s">
        <v>863</v>
      </c>
      <c r="F301" s="227" t="s">
        <v>864</v>
      </c>
      <c r="G301" s="214"/>
      <c r="H301" s="214"/>
      <c r="I301" s="217"/>
      <c r="J301" s="228">
        <f>BK301</f>
        <v>0</v>
      </c>
      <c r="K301" s="214"/>
      <c r="L301" s="219"/>
      <c r="M301" s="220"/>
      <c r="N301" s="221"/>
      <c r="O301" s="221"/>
      <c r="P301" s="222">
        <f>SUM(P302:P347)</f>
        <v>0</v>
      </c>
      <c r="Q301" s="221"/>
      <c r="R301" s="222">
        <f>SUM(R302:R347)</f>
        <v>0.35586999999999991</v>
      </c>
      <c r="S301" s="221"/>
      <c r="T301" s="223">
        <f>SUM(T302:T347)</f>
        <v>0</v>
      </c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R301" s="224" t="s">
        <v>85</v>
      </c>
      <c r="AT301" s="225" t="s">
        <v>75</v>
      </c>
      <c r="AU301" s="225" t="s">
        <v>83</v>
      </c>
      <c r="AY301" s="224" t="s">
        <v>161</v>
      </c>
      <c r="BK301" s="226">
        <f>SUM(BK302:BK347)</f>
        <v>0</v>
      </c>
    </row>
    <row r="302" s="2" customFormat="1" ht="24.15" customHeight="1">
      <c r="A302" s="39"/>
      <c r="B302" s="40"/>
      <c r="C302" s="229" t="s">
        <v>488</v>
      </c>
      <c r="D302" s="229" t="s">
        <v>163</v>
      </c>
      <c r="E302" s="230" t="s">
        <v>1923</v>
      </c>
      <c r="F302" s="231" t="s">
        <v>1924</v>
      </c>
      <c r="G302" s="232" t="s">
        <v>868</v>
      </c>
      <c r="H302" s="233">
        <v>2</v>
      </c>
      <c r="I302" s="234"/>
      <c r="J302" s="235">
        <f>ROUND(I302*H302,2)</f>
        <v>0</v>
      </c>
      <c r="K302" s="236"/>
      <c r="L302" s="45"/>
      <c r="M302" s="237" t="s">
        <v>1</v>
      </c>
      <c r="N302" s="238" t="s">
        <v>43</v>
      </c>
      <c r="O302" s="93"/>
      <c r="P302" s="239">
        <f>O302*H302</f>
        <v>0</v>
      </c>
      <c r="Q302" s="239">
        <v>0.02894</v>
      </c>
      <c r="R302" s="239">
        <f>Q302*H302</f>
        <v>0.057880000000000001</v>
      </c>
      <c r="S302" s="239">
        <v>0</v>
      </c>
      <c r="T302" s="240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41" t="s">
        <v>248</v>
      </c>
      <c r="AT302" s="241" t="s">
        <v>163</v>
      </c>
      <c r="AU302" s="241" t="s">
        <v>85</v>
      </c>
      <c r="AY302" s="18" t="s">
        <v>161</v>
      </c>
      <c r="BE302" s="242">
        <f>IF(N302="základní",J302,0)</f>
        <v>0</v>
      </c>
      <c r="BF302" s="242">
        <f>IF(N302="snížená",J302,0)</f>
        <v>0</v>
      </c>
      <c r="BG302" s="242">
        <f>IF(N302="zákl. přenesená",J302,0)</f>
        <v>0</v>
      </c>
      <c r="BH302" s="242">
        <f>IF(N302="sníž. přenesená",J302,0)</f>
        <v>0</v>
      </c>
      <c r="BI302" s="242">
        <f>IF(N302="nulová",J302,0)</f>
        <v>0</v>
      </c>
      <c r="BJ302" s="18" t="s">
        <v>167</v>
      </c>
      <c r="BK302" s="242">
        <f>ROUND(I302*H302,2)</f>
        <v>0</v>
      </c>
      <c r="BL302" s="18" t="s">
        <v>248</v>
      </c>
      <c r="BM302" s="241" t="s">
        <v>1925</v>
      </c>
    </row>
    <row r="303" s="2" customFormat="1">
      <c r="A303" s="39"/>
      <c r="B303" s="40"/>
      <c r="C303" s="41"/>
      <c r="D303" s="243" t="s">
        <v>169</v>
      </c>
      <c r="E303" s="41"/>
      <c r="F303" s="244" t="s">
        <v>1924</v>
      </c>
      <c r="G303" s="41"/>
      <c r="H303" s="41"/>
      <c r="I303" s="245"/>
      <c r="J303" s="41"/>
      <c r="K303" s="41"/>
      <c r="L303" s="45"/>
      <c r="M303" s="246"/>
      <c r="N303" s="247"/>
      <c r="O303" s="93"/>
      <c r="P303" s="93"/>
      <c r="Q303" s="93"/>
      <c r="R303" s="93"/>
      <c r="S303" s="93"/>
      <c r="T303" s="94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169</v>
      </c>
      <c r="AU303" s="18" t="s">
        <v>85</v>
      </c>
    </row>
    <row r="304" s="2" customFormat="1" ht="24.15" customHeight="1">
      <c r="A304" s="39"/>
      <c r="B304" s="40"/>
      <c r="C304" s="229" t="s">
        <v>493</v>
      </c>
      <c r="D304" s="229" t="s">
        <v>163</v>
      </c>
      <c r="E304" s="230" t="s">
        <v>1926</v>
      </c>
      <c r="F304" s="231" t="s">
        <v>1927</v>
      </c>
      <c r="G304" s="232" t="s">
        <v>868</v>
      </c>
      <c r="H304" s="233">
        <v>1</v>
      </c>
      <c r="I304" s="234"/>
      <c r="J304" s="235">
        <f>ROUND(I304*H304,2)</f>
        <v>0</v>
      </c>
      <c r="K304" s="236"/>
      <c r="L304" s="45"/>
      <c r="M304" s="237" t="s">
        <v>1</v>
      </c>
      <c r="N304" s="238" t="s">
        <v>43</v>
      </c>
      <c r="O304" s="93"/>
      <c r="P304" s="239">
        <f>O304*H304</f>
        <v>0</v>
      </c>
      <c r="Q304" s="239">
        <v>0.020729999999999998</v>
      </c>
      <c r="R304" s="239">
        <f>Q304*H304</f>
        <v>0.020729999999999998</v>
      </c>
      <c r="S304" s="239">
        <v>0</v>
      </c>
      <c r="T304" s="240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41" t="s">
        <v>248</v>
      </c>
      <c r="AT304" s="241" t="s">
        <v>163</v>
      </c>
      <c r="AU304" s="241" t="s">
        <v>85</v>
      </c>
      <c r="AY304" s="18" t="s">
        <v>161</v>
      </c>
      <c r="BE304" s="242">
        <f>IF(N304="základní",J304,0)</f>
        <v>0</v>
      </c>
      <c r="BF304" s="242">
        <f>IF(N304="snížená",J304,0)</f>
        <v>0</v>
      </c>
      <c r="BG304" s="242">
        <f>IF(N304="zákl. přenesená",J304,0)</f>
        <v>0</v>
      </c>
      <c r="BH304" s="242">
        <f>IF(N304="sníž. přenesená",J304,0)</f>
        <v>0</v>
      </c>
      <c r="BI304" s="242">
        <f>IF(N304="nulová",J304,0)</f>
        <v>0</v>
      </c>
      <c r="BJ304" s="18" t="s">
        <v>167</v>
      </c>
      <c r="BK304" s="242">
        <f>ROUND(I304*H304,2)</f>
        <v>0</v>
      </c>
      <c r="BL304" s="18" t="s">
        <v>248</v>
      </c>
      <c r="BM304" s="241" t="s">
        <v>1928</v>
      </c>
    </row>
    <row r="305" s="2" customFormat="1">
      <c r="A305" s="39"/>
      <c r="B305" s="40"/>
      <c r="C305" s="41"/>
      <c r="D305" s="243" t="s">
        <v>169</v>
      </c>
      <c r="E305" s="41"/>
      <c r="F305" s="244" t="s">
        <v>1927</v>
      </c>
      <c r="G305" s="41"/>
      <c r="H305" s="41"/>
      <c r="I305" s="245"/>
      <c r="J305" s="41"/>
      <c r="K305" s="41"/>
      <c r="L305" s="45"/>
      <c r="M305" s="246"/>
      <c r="N305" s="247"/>
      <c r="O305" s="93"/>
      <c r="P305" s="93"/>
      <c r="Q305" s="93"/>
      <c r="R305" s="93"/>
      <c r="S305" s="93"/>
      <c r="T305" s="94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T305" s="18" t="s">
        <v>169</v>
      </c>
      <c r="AU305" s="18" t="s">
        <v>85</v>
      </c>
    </row>
    <row r="306" s="2" customFormat="1" ht="24.15" customHeight="1">
      <c r="A306" s="39"/>
      <c r="B306" s="40"/>
      <c r="C306" s="229" t="s">
        <v>498</v>
      </c>
      <c r="D306" s="229" t="s">
        <v>163</v>
      </c>
      <c r="E306" s="230" t="s">
        <v>1929</v>
      </c>
      <c r="F306" s="231" t="s">
        <v>1930</v>
      </c>
      <c r="G306" s="232" t="s">
        <v>868</v>
      </c>
      <c r="H306" s="233">
        <v>2</v>
      </c>
      <c r="I306" s="234"/>
      <c r="J306" s="235">
        <f>ROUND(I306*H306,2)</f>
        <v>0</v>
      </c>
      <c r="K306" s="236"/>
      <c r="L306" s="45"/>
      <c r="M306" s="237" t="s">
        <v>1</v>
      </c>
      <c r="N306" s="238" t="s">
        <v>43</v>
      </c>
      <c r="O306" s="93"/>
      <c r="P306" s="239">
        <f>O306*H306</f>
        <v>0</v>
      </c>
      <c r="Q306" s="239">
        <v>0.0094599999999999997</v>
      </c>
      <c r="R306" s="239">
        <f>Q306*H306</f>
        <v>0.018919999999999999</v>
      </c>
      <c r="S306" s="239">
        <v>0</v>
      </c>
      <c r="T306" s="240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41" t="s">
        <v>248</v>
      </c>
      <c r="AT306" s="241" t="s">
        <v>163</v>
      </c>
      <c r="AU306" s="241" t="s">
        <v>85</v>
      </c>
      <c r="AY306" s="18" t="s">
        <v>161</v>
      </c>
      <c r="BE306" s="242">
        <f>IF(N306="základní",J306,0)</f>
        <v>0</v>
      </c>
      <c r="BF306" s="242">
        <f>IF(N306="snížená",J306,0)</f>
        <v>0</v>
      </c>
      <c r="BG306" s="242">
        <f>IF(N306="zákl. přenesená",J306,0)</f>
        <v>0</v>
      </c>
      <c r="BH306" s="242">
        <f>IF(N306="sníž. přenesená",J306,0)</f>
        <v>0</v>
      </c>
      <c r="BI306" s="242">
        <f>IF(N306="nulová",J306,0)</f>
        <v>0</v>
      </c>
      <c r="BJ306" s="18" t="s">
        <v>167</v>
      </c>
      <c r="BK306" s="242">
        <f>ROUND(I306*H306,2)</f>
        <v>0</v>
      </c>
      <c r="BL306" s="18" t="s">
        <v>248</v>
      </c>
      <c r="BM306" s="241" t="s">
        <v>1931</v>
      </c>
    </row>
    <row r="307" s="2" customFormat="1">
      <c r="A307" s="39"/>
      <c r="B307" s="40"/>
      <c r="C307" s="41"/>
      <c r="D307" s="243" t="s">
        <v>169</v>
      </c>
      <c r="E307" s="41"/>
      <c r="F307" s="244" t="s">
        <v>1930</v>
      </c>
      <c r="G307" s="41"/>
      <c r="H307" s="41"/>
      <c r="I307" s="245"/>
      <c r="J307" s="41"/>
      <c r="K307" s="41"/>
      <c r="L307" s="45"/>
      <c r="M307" s="246"/>
      <c r="N307" s="247"/>
      <c r="O307" s="93"/>
      <c r="P307" s="93"/>
      <c r="Q307" s="93"/>
      <c r="R307" s="93"/>
      <c r="S307" s="93"/>
      <c r="T307" s="94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T307" s="18" t="s">
        <v>169</v>
      </c>
      <c r="AU307" s="18" t="s">
        <v>85</v>
      </c>
    </row>
    <row r="308" s="2" customFormat="1" ht="16.5" customHeight="1">
      <c r="A308" s="39"/>
      <c r="B308" s="40"/>
      <c r="C308" s="229" t="s">
        <v>502</v>
      </c>
      <c r="D308" s="229" t="s">
        <v>163</v>
      </c>
      <c r="E308" s="230" t="s">
        <v>1932</v>
      </c>
      <c r="F308" s="231" t="s">
        <v>1933</v>
      </c>
      <c r="G308" s="232" t="s">
        <v>868</v>
      </c>
      <c r="H308" s="233">
        <v>1</v>
      </c>
      <c r="I308" s="234"/>
      <c r="J308" s="235">
        <f>ROUND(I308*H308,2)</f>
        <v>0</v>
      </c>
      <c r="K308" s="236"/>
      <c r="L308" s="45"/>
      <c r="M308" s="237" t="s">
        <v>1</v>
      </c>
      <c r="N308" s="238" t="s">
        <v>43</v>
      </c>
      <c r="O308" s="93"/>
      <c r="P308" s="239">
        <f>O308*H308</f>
        <v>0</v>
      </c>
      <c r="Q308" s="239">
        <v>0.00034000000000000002</v>
      </c>
      <c r="R308" s="239">
        <f>Q308*H308</f>
        <v>0.00034000000000000002</v>
      </c>
      <c r="S308" s="239">
        <v>0</v>
      </c>
      <c r="T308" s="240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41" t="s">
        <v>248</v>
      </c>
      <c r="AT308" s="241" t="s">
        <v>163</v>
      </c>
      <c r="AU308" s="241" t="s">
        <v>85</v>
      </c>
      <c r="AY308" s="18" t="s">
        <v>161</v>
      </c>
      <c r="BE308" s="242">
        <f>IF(N308="základní",J308,0)</f>
        <v>0</v>
      </c>
      <c r="BF308" s="242">
        <f>IF(N308="snížená",J308,0)</f>
        <v>0</v>
      </c>
      <c r="BG308" s="242">
        <f>IF(N308="zákl. přenesená",J308,0)</f>
        <v>0</v>
      </c>
      <c r="BH308" s="242">
        <f>IF(N308="sníž. přenesená",J308,0)</f>
        <v>0</v>
      </c>
      <c r="BI308" s="242">
        <f>IF(N308="nulová",J308,0)</f>
        <v>0</v>
      </c>
      <c r="BJ308" s="18" t="s">
        <v>167</v>
      </c>
      <c r="BK308" s="242">
        <f>ROUND(I308*H308,2)</f>
        <v>0</v>
      </c>
      <c r="BL308" s="18" t="s">
        <v>248</v>
      </c>
      <c r="BM308" s="241" t="s">
        <v>1934</v>
      </c>
    </row>
    <row r="309" s="2" customFormat="1">
      <c r="A309" s="39"/>
      <c r="B309" s="40"/>
      <c r="C309" s="41"/>
      <c r="D309" s="243" t="s">
        <v>169</v>
      </c>
      <c r="E309" s="41"/>
      <c r="F309" s="244" t="s">
        <v>1933</v>
      </c>
      <c r="G309" s="41"/>
      <c r="H309" s="41"/>
      <c r="I309" s="245"/>
      <c r="J309" s="41"/>
      <c r="K309" s="41"/>
      <c r="L309" s="45"/>
      <c r="M309" s="246"/>
      <c r="N309" s="247"/>
      <c r="O309" s="93"/>
      <c r="P309" s="93"/>
      <c r="Q309" s="93"/>
      <c r="R309" s="93"/>
      <c r="S309" s="93"/>
      <c r="T309" s="94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T309" s="18" t="s">
        <v>169</v>
      </c>
      <c r="AU309" s="18" t="s">
        <v>85</v>
      </c>
    </row>
    <row r="310" s="2" customFormat="1" ht="16.5" customHeight="1">
      <c r="A310" s="39"/>
      <c r="B310" s="40"/>
      <c r="C310" s="281" t="s">
        <v>507</v>
      </c>
      <c r="D310" s="281" t="s">
        <v>227</v>
      </c>
      <c r="E310" s="282" t="s">
        <v>1935</v>
      </c>
      <c r="F310" s="283" t="s">
        <v>1936</v>
      </c>
      <c r="G310" s="284" t="s">
        <v>266</v>
      </c>
      <c r="H310" s="285">
        <v>1</v>
      </c>
      <c r="I310" s="286"/>
      <c r="J310" s="287">
        <f>ROUND(I310*H310,2)</f>
        <v>0</v>
      </c>
      <c r="K310" s="288"/>
      <c r="L310" s="289"/>
      <c r="M310" s="290" t="s">
        <v>1</v>
      </c>
      <c r="N310" s="291" t="s">
        <v>43</v>
      </c>
      <c r="O310" s="93"/>
      <c r="P310" s="239">
        <f>O310*H310</f>
        <v>0</v>
      </c>
      <c r="Q310" s="239">
        <v>0.010999999999999999</v>
      </c>
      <c r="R310" s="239">
        <f>Q310*H310</f>
        <v>0.010999999999999999</v>
      </c>
      <c r="S310" s="239">
        <v>0</v>
      </c>
      <c r="T310" s="240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41" t="s">
        <v>328</v>
      </c>
      <c r="AT310" s="241" t="s">
        <v>227</v>
      </c>
      <c r="AU310" s="241" t="s">
        <v>85</v>
      </c>
      <c r="AY310" s="18" t="s">
        <v>161</v>
      </c>
      <c r="BE310" s="242">
        <f>IF(N310="základní",J310,0)</f>
        <v>0</v>
      </c>
      <c r="BF310" s="242">
        <f>IF(N310="snížená",J310,0)</f>
        <v>0</v>
      </c>
      <c r="BG310" s="242">
        <f>IF(N310="zákl. přenesená",J310,0)</f>
        <v>0</v>
      </c>
      <c r="BH310" s="242">
        <f>IF(N310="sníž. přenesená",J310,0)</f>
        <v>0</v>
      </c>
      <c r="BI310" s="242">
        <f>IF(N310="nulová",J310,0)</f>
        <v>0</v>
      </c>
      <c r="BJ310" s="18" t="s">
        <v>167</v>
      </c>
      <c r="BK310" s="242">
        <f>ROUND(I310*H310,2)</f>
        <v>0</v>
      </c>
      <c r="BL310" s="18" t="s">
        <v>248</v>
      </c>
      <c r="BM310" s="241" t="s">
        <v>1937</v>
      </c>
    </row>
    <row r="311" s="2" customFormat="1">
      <c r="A311" s="39"/>
      <c r="B311" s="40"/>
      <c r="C311" s="41"/>
      <c r="D311" s="243" t="s">
        <v>169</v>
      </c>
      <c r="E311" s="41"/>
      <c r="F311" s="244" t="s">
        <v>1936</v>
      </c>
      <c r="G311" s="41"/>
      <c r="H311" s="41"/>
      <c r="I311" s="245"/>
      <c r="J311" s="41"/>
      <c r="K311" s="41"/>
      <c r="L311" s="45"/>
      <c r="M311" s="246"/>
      <c r="N311" s="247"/>
      <c r="O311" s="93"/>
      <c r="P311" s="93"/>
      <c r="Q311" s="93"/>
      <c r="R311" s="93"/>
      <c r="S311" s="93"/>
      <c r="T311" s="94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T311" s="18" t="s">
        <v>169</v>
      </c>
      <c r="AU311" s="18" t="s">
        <v>85</v>
      </c>
    </row>
    <row r="312" s="2" customFormat="1" ht="37.8" customHeight="1">
      <c r="A312" s="39"/>
      <c r="B312" s="40"/>
      <c r="C312" s="281" t="s">
        <v>512</v>
      </c>
      <c r="D312" s="281" t="s">
        <v>227</v>
      </c>
      <c r="E312" s="282" t="s">
        <v>1938</v>
      </c>
      <c r="F312" s="283" t="s">
        <v>1939</v>
      </c>
      <c r="G312" s="284" t="s">
        <v>266</v>
      </c>
      <c r="H312" s="285">
        <v>1</v>
      </c>
      <c r="I312" s="286"/>
      <c r="J312" s="287">
        <f>ROUND(I312*H312,2)</f>
        <v>0</v>
      </c>
      <c r="K312" s="288"/>
      <c r="L312" s="289"/>
      <c r="M312" s="290" t="s">
        <v>1</v>
      </c>
      <c r="N312" s="291" t="s">
        <v>43</v>
      </c>
      <c r="O312" s="93"/>
      <c r="P312" s="239">
        <f>O312*H312</f>
        <v>0</v>
      </c>
      <c r="Q312" s="239">
        <v>0.032000000000000001</v>
      </c>
      <c r="R312" s="239">
        <f>Q312*H312</f>
        <v>0.032000000000000001</v>
      </c>
      <c r="S312" s="239">
        <v>0</v>
      </c>
      <c r="T312" s="240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41" t="s">
        <v>328</v>
      </c>
      <c r="AT312" s="241" t="s">
        <v>227</v>
      </c>
      <c r="AU312" s="241" t="s">
        <v>85</v>
      </c>
      <c r="AY312" s="18" t="s">
        <v>161</v>
      </c>
      <c r="BE312" s="242">
        <f>IF(N312="základní",J312,0)</f>
        <v>0</v>
      </c>
      <c r="BF312" s="242">
        <f>IF(N312="snížená",J312,0)</f>
        <v>0</v>
      </c>
      <c r="BG312" s="242">
        <f>IF(N312="zákl. přenesená",J312,0)</f>
        <v>0</v>
      </c>
      <c r="BH312" s="242">
        <f>IF(N312="sníž. přenesená",J312,0)</f>
        <v>0</v>
      </c>
      <c r="BI312" s="242">
        <f>IF(N312="nulová",J312,0)</f>
        <v>0</v>
      </c>
      <c r="BJ312" s="18" t="s">
        <v>167</v>
      </c>
      <c r="BK312" s="242">
        <f>ROUND(I312*H312,2)</f>
        <v>0</v>
      </c>
      <c r="BL312" s="18" t="s">
        <v>248</v>
      </c>
      <c r="BM312" s="241" t="s">
        <v>1940</v>
      </c>
    </row>
    <row r="313" s="2" customFormat="1">
      <c r="A313" s="39"/>
      <c r="B313" s="40"/>
      <c r="C313" s="41"/>
      <c r="D313" s="243" t="s">
        <v>169</v>
      </c>
      <c r="E313" s="41"/>
      <c r="F313" s="244" t="s">
        <v>1939</v>
      </c>
      <c r="G313" s="41"/>
      <c r="H313" s="41"/>
      <c r="I313" s="245"/>
      <c r="J313" s="41"/>
      <c r="K313" s="41"/>
      <c r="L313" s="45"/>
      <c r="M313" s="246"/>
      <c r="N313" s="247"/>
      <c r="O313" s="93"/>
      <c r="P313" s="93"/>
      <c r="Q313" s="93"/>
      <c r="R313" s="93"/>
      <c r="S313" s="93"/>
      <c r="T313" s="94"/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T313" s="18" t="s">
        <v>169</v>
      </c>
      <c r="AU313" s="18" t="s">
        <v>85</v>
      </c>
    </row>
    <row r="314" s="2" customFormat="1" ht="33" customHeight="1">
      <c r="A314" s="39"/>
      <c r="B314" s="40"/>
      <c r="C314" s="229" t="s">
        <v>518</v>
      </c>
      <c r="D314" s="229" t="s">
        <v>163</v>
      </c>
      <c r="E314" s="230" t="s">
        <v>1941</v>
      </c>
      <c r="F314" s="231" t="s">
        <v>1942</v>
      </c>
      <c r="G314" s="232" t="s">
        <v>868</v>
      </c>
      <c r="H314" s="233">
        <v>1</v>
      </c>
      <c r="I314" s="234"/>
      <c r="J314" s="235">
        <f>ROUND(I314*H314,2)</f>
        <v>0</v>
      </c>
      <c r="K314" s="236"/>
      <c r="L314" s="45"/>
      <c r="M314" s="237" t="s">
        <v>1</v>
      </c>
      <c r="N314" s="238" t="s">
        <v>43</v>
      </c>
      <c r="O314" s="93"/>
      <c r="P314" s="239">
        <f>O314*H314</f>
        <v>0</v>
      </c>
      <c r="Q314" s="239">
        <v>0.0049300000000000004</v>
      </c>
      <c r="R314" s="239">
        <f>Q314*H314</f>
        <v>0.0049300000000000004</v>
      </c>
      <c r="S314" s="239">
        <v>0</v>
      </c>
      <c r="T314" s="240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41" t="s">
        <v>248</v>
      </c>
      <c r="AT314" s="241" t="s">
        <v>163</v>
      </c>
      <c r="AU314" s="241" t="s">
        <v>85</v>
      </c>
      <c r="AY314" s="18" t="s">
        <v>161</v>
      </c>
      <c r="BE314" s="242">
        <f>IF(N314="základní",J314,0)</f>
        <v>0</v>
      </c>
      <c r="BF314" s="242">
        <f>IF(N314="snížená",J314,0)</f>
        <v>0</v>
      </c>
      <c r="BG314" s="242">
        <f>IF(N314="zákl. přenesená",J314,0)</f>
        <v>0</v>
      </c>
      <c r="BH314" s="242">
        <f>IF(N314="sníž. přenesená",J314,0)</f>
        <v>0</v>
      </c>
      <c r="BI314" s="242">
        <f>IF(N314="nulová",J314,0)</f>
        <v>0</v>
      </c>
      <c r="BJ314" s="18" t="s">
        <v>167</v>
      </c>
      <c r="BK314" s="242">
        <f>ROUND(I314*H314,2)</f>
        <v>0</v>
      </c>
      <c r="BL314" s="18" t="s">
        <v>248</v>
      </c>
      <c r="BM314" s="241" t="s">
        <v>1943</v>
      </c>
    </row>
    <row r="315" s="2" customFormat="1">
      <c r="A315" s="39"/>
      <c r="B315" s="40"/>
      <c r="C315" s="41"/>
      <c r="D315" s="243" t="s">
        <v>169</v>
      </c>
      <c r="E315" s="41"/>
      <c r="F315" s="244" t="s">
        <v>1942</v>
      </c>
      <c r="G315" s="41"/>
      <c r="H315" s="41"/>
      <c r="I315" s="245"/>
      <c r="J315" s="41"/>
      <c r="K315" s="41"/>
      <c r="L315" s="45"/>
      <c r="M315" s="246"/>
      <c r="N315" s="247"/>
      <c r="O315" s="93"/>
      <c r="P315" s="93"/>
      <c r="Q315" s="93"/>
      <c r="R315" s="93"/>
      <c r="S315" s="93"/>
      <c r="T315" s="94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T315" s="18" t="s">
        <v>169</v>
      </c>
      <c r="AU315" s="18" t="s">
        <v>85</v>
      </c>
    </row>
    <row r="316" s="2" customFormat="1" ht="24.15" customHeight="1">
      <c r="A316" s="39"/>
      <c r="B316" s="40"/>
      <c r="C316" s="281" t="s">
        <v>523</v>
      </c>
      <c r="D316" s="281" t="s">
        <v>227</v>
      </c>
      <c r="E316" s="282" t="s">
        <v>1944</v>
      </c>
      <c r="F316" s="283" t="s">
        <v>1945</v>
      </c>
      <c r="G316" s="284" t="s">
        <v>266</v>
      </c>
      <c r="H316" s="285">
        <v>1</v>
      </c>
      <c r="I316" s="286"/>
      <c r="J316" s="287">
        <f>ROUND(I316*H316,2)</f>
        <v>0</v>
      </c>
      <c r="K316" s="288"/>
      <c r="L316" s="289"/>
      <c r="M316" s="290" t="s">
        <v>1</v>
      </c>
      <c r="N316" s="291" t="s">
        <v>43</v>
      </c>
      <c r="O316" s="93"/>
      <c r="P316" s="239">
        <f>O316*H316</f>
        <v>0</v>
      </c>
      <c r="Q316" s="239">
        <v>0.041099999999999998</v>
      </c>
      <c r="R316" s="239">
        <f>Q316*H316</f>
        <v>0.041099999999999998</v>
      </c>
      <c r="S316" s="239">
        <v>0</v>
      </c>
      <c r="T316" s="240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41" t="s">
        <v>328</v>
      </c>
      <c r="AT316" s="241" t="s">
        <v>227</v>
      </c>
      <c r="AU316" s="241" t="s">
        <v>85</v>
      </c>
      <c r="AY316" s="18" t="s">
        <v>161</v>
      </c>
      <c r="BE316" s="242">
        <f>IF(N316="základní",J316,0)</f>
        <v>0</v>
      </c>
      <c r="BF316" s="242">
        <f>IF(N316="snížená",J316,0)</f>
        <v>0</v>
      </c>
      <c r="BG316" s="242">
        <f>IF(N316="zákl. přenesená",J316,0)</f>
        <v>0</v>
      </c>
      <c r="BH316" s="242">
        <f>IF(N316="sníž. přenesená",J316,0)</f>
        <v>0</v>
      </c>
      <c r="BI316" s="242">
        <f>IF(N316="nulová",J316,0)</f>
        <v>0</v>
      </c>
      <c r="BJ316" s="18" t="s">
        <v>167</v>
      </c>
      <c r="BK316" s="242">
        <f>ROUND(I316*H316,2)</f>
        <v>0</v>
      </c>
      <c r="BL316" s="18" t="s">
        <v>248</v>
      </c>
      <c r="BM316" s="241" t="s">
        <v>1946</v>
      </c>
    </row>
    <row r="317" s="2" customFormat="1">
      <c r="A317" s="39"/>
      <c r="B317" s="40"/>
      <c r="C317" s="41"/>
      <c r="D317" s="243" t="s">
        <v>169</v>
      </c>
      <c r="E317" s="41"/>
      <c r="F317" s="244" t="s">
        <v>1945</v>
      </c>
      <c r="G317" s="41"/>
      <c r="H317" s="41"/>
      <c r="I317" s="245"/>
      <c r="J317" s="41"/>
      <c r="K317" s="41"/>
      <c r="L317" s="45"/>
      <c r="M317" s="246"/>
      <c r="N317" s="247"/>
      <c r="O317" s="93"/>
      <c r="P317" s="93"/>
      <c r="Q317" s="93"/>
      <c r="R317" s="93"/>
      <c r="S317" s="93"/>
      <c r="T317" s="94"/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T317" s="18" t="s">
        <v>169</v>
      </c>
      <c r="AU317" s="18" t="s">
        <v>85</v>
      </c>
    </row>
    <row r="318" s="2" customFormat="1" ht="16.5" customHeight="1">
      <c r="A318" s="39"/>
      <c r="B318" s="40"/>
      <c r="C318" s="229" t="s">
        <v>529</v>
      </c>
      <c r="D318" s="229" t="s">
        <v>163</v>
      </c>
      <c r="E318" s="230" t="s">
        <v>1947</v>
      </c>
      <c r="F318" s="231" t="s">
        <v>1948</v>
      </c>
      <c r="G318" s="232" t="s">
        <v>868</v>
      </c>
      <c r="H318" s="233">
        <v>3</v>
      </c>
      <c r="I318" s="234"/>
      <c r="J318" s="235">
        <f>ROUND(I318*H318,2)</f>
        <v>0</v>
      </c>
      <c r="K318" s="236"/>
      <c r="L318" s="45"/>
      <c r="M318" s="237" t="s">
        <v>1</v>
      </c>
      <c r="N318" s="238" t="s">
        <v>43</v>
      </c>
      <c r="O318" s="93"/>
      <c r="P318" s="239">
        <f>O318*H318</f>
        <v>0</v>
      </c>
      <c r="Q318" s="239">
        <v>9.0000000000000006E-05</v>
      </c>
      <c r="R318" s="239">
        <f>Q318*H318</f>
        <v>0.00027</v>
      </c>
      <c r="S318" s="239">
        <v>0</v>
      </c>
      <c r="T318" s="240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41" t="s">
        <v>248</v>
      </c>
      <c r="AT318" s="241" t="s">
        <v>163</v>
      </c>
      <c r="AU318" s="241" t="s">
        <v>85</v>
      </c>
      <c r="AY318" s="18" t="s">
        <v>161</v>
      </c>
      <c r="BE318" s="242">
        <f>IF(N318="základní",J318,0)</f>
        <v>0</v>
      </c>
      <c r="BF318" s="242">
        <f>IF(N318="snížená",J318,0)</f>
        <v>0</v>
      </c>
      <c r="BG318" s="242">
        <f>IF(N318="zákl. přenesená",J318,0)</f>
        <v>0</v>
      </c>
      <c r="BH318" s="242">
        <f>IF(N318="sníž. přenesená",J318,0)</f>
        <v>0</v>
      </c>
      <c r="BI318" s="242">
        <f>IF(N318="nulová",J318,0)</f>
        <v>0</v>
      </c>
      <c r="BJ318" s="18" t="s">
        <v>167</v>
      </c>
      <c r="BK318" s="242">
        <f>ROUND(I318*H318,2)</f>
        <v>0</v>
      </c>
      <c r="BL318" s="18" t="s">
        <v>248</v>
      </c>
      <c r="BM318" s="241" t="s">
        <v>1949</v>
      </c>
    </row>
    <row r="319" s="2" customFormat="1">
      <c r="A319" s="39"/>
      <c r="B319" s="40"/>
      <c r="C319" s="41"/>
      <c r="D319" s="243" t="s">
        <v>169</v>
      </c>
      <c r="E319" s="41"/>
      <c r="F319" s="244" t="s">
        <v>1948</v>
      </c>
      <c r="G319" s="41"/>
      <c r="H319" s="41"/>
      <c r="I319" s="245"/>
      <c r="J319" s="41"/>
      <c r="K319" s="41"/>
      <c r="L319" s="45"/>
      <c r="M319" s="246"/>
      <c r="N319" s="247"/>
      <c r="O319" s="93"/>
      <c r="P319" s="93"/>
      <c r="Q319" s="93"/>
      <c r="R319" s="93"/>
      <c r="S319" s="93"/>
      <c r="T319" s="94"/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T319" s="18" t="s">
        <v>169</v>
      </c>
      <c r="AU319" s="18" t="s">
        <v>85</v>
      </c>
    </row>
    <row r="320" s="2" customFormat="1" ht="24.15" customHeight="1">
      <c r="A320" s="39"/>
      <c r="B320" s="40"/>
      <c r="C320" s="281" t="s">
        <v>535</v>
      </c>
      <c r="D320" s="281" t="s">
        <v>227</v>
      </c>
      <c r="E320" s="282" t="s">
        <v>1950</v>
      </c>
      <c r="F320" s="283" t="s">
        <v>1951</v>
      </c>
      <c r="G320" s="284" t="s">
        <v>266</v>
      </c>
      <c r="H320" s="285">
        <v>3</v>
      </c>
      <c r="I320" s="286"/>
      <c r="J320" s="287">
        <f>ROUND(I320*H320,2)</f>
        <v>0</v>
      </c>
      <c r="K320" s="288"/>
      <c r="L320" s="289"/>
      <c r="M320" s="290" t="s">
        <v>1</v>
      </c>
      <c r="N320" s="291" t="s">
        <v>43</v>
      </c>
      <c r="O320" s="93"/>
      <c r="P320" s="239">
        <f>O320*H320</f>
        <v>0</v>
      </c>
      <c r="Q320" s="239">
        <v>0.00050000000000000001</v>
      </c>
      <c r="R320" s="239">
        <f>Q320*H320</f>
        <v>0.0015</v>
      </c>
      <c r="S320" s="239">
        <v>0</v>
      </c>
      <c r="T320" s="240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41" t="s">
        <v>328</v>
      </c>
      <c r="AT320" s="241" t="s">
        <v>227</v>
      </c>
      <c r="AU320" s="241" t="s">
        <v>85</v>
      </c>
      <c r="AY320" s="18" t="s">
        <v>161</v>
      </c>
      <c r="BE320" s="242">
        <f>IF(N320="základní",J320,0)</f>
        <v>0</v>
      </c>
      <c r="BF320" s="242">
        <f>IF(N320="snížená",J320,0)</f>
        <v>0</v>
      </c>
      <c r="BG320" s="242">
        <f>IF(N320="zákl. přenesená",J320,0)</f>
        <v>0</v>
      </c>
      <c r="BH320" s="242">
        <f>IF(N320="sníž. přenesená",J320,0)</f>
        <v>0</v>
      </c>
      <c r="BI320" s="242">
        <f>IF(N320="nulová",J320,0)</f>
        <v>0</v>
      </c>
      <c r="BJ320" s="18" t="s">
        <v>167</v>
      </c>
      <c r="BK320" s="242">
        <f>ROUND(I320*H320,2)</f>
        <v>0</v>
      </c>
      <c r="BL320" s="18" t="s">
        <v>248</v>
      </c>
      <c r="BM320" s="241" t="s">
        <v>1952</v>
      </c>
    </row>
    <row r="321" s="2" customFormat="1">
      <c r="A321" s="39"/>
      <c r="B321" s="40"/>
      <c r="C321" s="41"/>
      <c r="D321" s="243" t="s">
        <v>169</v>
      </c>
      <c r="E321" s="41"/>
      <c r="F321" s="244" t="s">
        <v>1951</v>
      </c>
      <c r="G321" s="41"/>
      <c r="H321" s="41"/>
      <c r="I321" s="245"/>
      <c r="J321" s="41"/>
      <c r="K321" s="41"/>
      <c r="L321" s="45"/>
      <c r="M321" s="246"/>
      <c r="N321" s="247"/>
      <c r="O321" s="93"/>
      <c r="P321" s="93"/>
      <c r="Q321" s="93"/>
      <c r="R321" s="93"/>
      <c r="S321" s="93"/>
      <c r="T321" s="94"/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T321" s="18" t="s">
        <v>169</v>
      </c>
      <c r="AU321" s="18" t="s">
        <v>85</v>
      </c>
    </row>
    <row r="322" s="2" customFormat="1" ht="16.5" customHeight="1">
      <c r="A322" s="39"/>
      <c r="B322" s="40"/>
      <c r="C322" s="229" t="s">
        <v>541</v>
      </c>
      <c r="D322" s="229" t="s">
        <v>163</v>
      </c>
      <c r="E322" s="230" t="s">
        <v>1953</v>
      </c>
      <c r="F322" s="231" t="s">
        <v>1954</v>
      </c>
      <c r="G322" s="232" t="s">
        <v>868</v>
      </c>
      <c r="H322" s="233">
        <v>3</v>
      </c>
      <c r="I322" s="234"/>
      <c r="J322" s="235">
        <f>ROUND(I322*H322,2)</f>
        <v>0</v>
      </c>
      <c r="K322" s="236"/>
      <c r="L322" s="45"/>
      <c r="M322" s="237" t="s">
        <v>1</v>
      </c>
      <c r="N322" s="238" t="s">
        <v>43</v>
      </c>
      <c r="O322" s="93"/>
      <c r="P322" s="239">
        <f>O322*H322</f>
        <v>0</v>
      </c>
      <c r="Q322" s="239">
        <v>0.00012999999999999999</v>
      </c>
      <c r="R322" s="239">
        <f>Q322*H322</f>
        <v>0.00038999999999999994</v>
      </c>
      <c r="S322" s="239">
        <v>0</v>
      </c>
      <c r="T322" s="240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41" t="s">
        <v>248</v>
      </c>
      <c r="AT322" s="241" t="s">
        <v>163</v>
      </c>
      <c r="AU322" s="241" t="s">
        <v>85</v>
      </c>
      <c r="AY322" s="18" t="s">
        <v>161</v>
      </c>
      <c r="BE322" s="242">
        <f>IF(N322="základní",J322,0)</f>
        <v>0</v>
      </c>
      <c r="BF322" s="242">
        <f>IF(N322="snížená",J322,0)</f>
        <v>0</v>
      </c>
      <c r="BG322" s="242">
        <f>IF(N322="zákl. přenesená",J322,0)</f>
        <v>0</v>
      </c>
      <c r="BH322" s="242">
        <f>IF(N322="sníž. přenesená",J322,0)</f>
        <v>0</v>
      </c>
      <c r="BI322" s="242">
        <f>IF(N322="nulová",J322,0)</f>
        <v>0</v>
      </c>
      <c r="BJ322" s="18" t="s">
        <v>167</v>
      </c>
      <c r="BK322" s="242">
        <f>ROUND(I322*H322,2)</f>
        <v>0</v>
      </c>
      <c r="BL322" s="18" t="s">
        <v>248</v>
      </c>
      <c r="BM322" s="241" t="s">
        <v>1955</v>
      </c>
    </row>
    <row r="323" s="2" customFormat="1">
      <c r="A323" s="39"/>
      <c r="B323" s="40"/>
      <c r="C323" s="41"/>
      <c r="D323" s="243" t="s">
        <v>169</v>
      </c>
      <c r="E323" s="41"/>
      <c r="F323" s="244" t="s">
        <v>1954</v>
      </c>
      <c r="G323" s="41"/>
      <c r="H323" s="41"/>
      <c r="I323" s="245"/>
      <c r="J323" s="41"/>
      <c r="K323" s="41"/>
      <c r="L323" s="45"/>
      <c r="M323" s="246"/>
      <c r="N323" s="247"/>
      <c r="O323" s="93"/>
      <c r="P323" s="93"/>
      <c r="Q323" s="93"/>
      <c r="R323" s="93"/>
      <c r="S323" s="93"/>
      <c r="T323" s="94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T323" s="18" t="s">
        <v>169</v>
      </c>
      <c r="AU323" s="18" t="s">
        <v>85</v>
      </c>
    </row>
    <row r="324" s="2" customFormat="1" ht="24.15" customHeight="1">
      <c r="A324" s="39"/>
      <c r="B324" s="40"/>
      <c r="C324" s="281" t="s">
        <v>545</v>
      </c>
      <c r="D324" s="281" t="s">
        <v>227</v>
      </c>
      <c r="E324" s="282" t="s">
        <v>1956</v>
      </c>
      <c r="F324" s="283" t="s">
        <v>1957</v>
      </c>
      <c r="G324" s="284" t="s">
        <v>266</v>
      </c>
      <c r="H324" s="285">
        <v>3</v>
      </c>
      <c r="I324" s="286"/>
      <c r="J324" s="287">
        <f>ROUND(I324*H324,2)</f>
        <v>0</v>
      </c>
      <c r="K324" s="288"/>
      <c r="L324" s="289"/>
      <c r="M324" s="290" t="s">
        <v>1</v>
      </c>
      <c r="N324" s="291" t="s">
        <v>43</v>
      </c>
      <c r="O324" s="93"/>
      <c r="P324" s="239">
        <f>O324*H324</f>
        <v>0</v>
      </c>
      <c r="Q324" s="239">
        <v>0.00080000000000000004</v>
      </c>
      <c r="R324" s="239">
        <f>Q324*H324</f>
        <v>0.0024000000000000002</v>
      </c>
      <c r="S324" s="239">
        <v>0</v>
      </c>
      <c r="T324" s="240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41" t="s">
        <v>328</v>
      </c>
      <c r="AT324" s="241" t="s">
        <v>227</v>
      </c>
      <c r="AU324" s="241" t="s">
        <v>85</v>
      </c>
      <c r="AY324" s="18" t="s">
        <v>161</v>
      </c>
      <c r="BE324" s="242">
        <f>IF(N324="základní",J324,0)</f>
        <v>0</v>
      </c>
      <c r="BF324" s="242">
        <f>IF(N324="snížená",J324,0)</f>
        <v>0</v>
      </c>
      <c r="BG324" s="242">
        <f>IF(N324="zákl. přenesená",J324,0)</f>
        <v>0</v>
      </c>
      <c r="BH324" s="242">
        <f>IF(N324="sníž. přenesená",J324,0)</f>
        <v>0</v>
      </c>
      <c r="BI324" s="242">
        <f>IF(N324="nulová",J324,0)</f>
        <v>0</v>
      </c>
      <c r="BJ324" s="18" t="s">
        <v>167</v>
      </c>
      <c r="BK324" s="242">
        <f>ROUND(I324*H324,2)</f>
        <v>0</v>
      </c>
      <c r="BL324" s="18" t="s">
        <v>248</v>
      </c>
      <c r="BM324" s="241" t="s">
        <v>1958</v>
      </c>
    </row>
    <row r="325" s="2" customFormat="1">
      <c r="A325" s="39"/>
      <c r="B325" s="40"/>
      <c r="C325" s="41"/>
      <c r="D325" s="243" t="s">
        <v>169</v>
      </c>
      <c r="E325" s="41"/>
      <c r="F325" s="244" t="s">
        <v>1957</v>
      </c>
      <c r="G325" s="41"/>
      <c r="H325" s="41"/>
      <c r="I325" s="245"/>
      <c r="J325" s="41"/>
      <c r="K325" s="41"/>
      <c r="L325" s="45"/>
      <c r="M325" s="246"/>
      <c r="N325" s="247"/>
      <c r="O325" s="93"/>
      <c r="P325" s="93"/>
      <c r="Q325" s="93"/>
      <c r="R325" s="93"/>
      <c r="S325" s="93"/>
      <c r="T325" s="94"/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T325" s="18" t="s">
        <v>169</v>
      </c>
      <c r="AU325" s="18" t="s">
        <v>85</v>
      </c>
    </row>
    <row r="326" s="2" customFormat="1" ht="24.15" customHeight="1">
      <c r="A326" s="39"/>
      <c r="B326" s="40"/>
      <c r="C326" s="229" t="s">
        <v>551</v>
      </c>
      <c r="D326" s="229" t="s">
        <v>163</v>
      </c>
      <c r="E326" s="230" t="s">
        <v>1959</v>
      </c>
      <c r="F326" s="231" t="s">
        <v>1960</v>
      </c>
      <c r="G326" s="232" t="s">
        <v>868</v>
      </c>
      <c r="H326" s="233">
        <v>1</v>
      </c>
      <c r="I326" s="234"/>
      <c r="J326" s="235">
        <f>ROUND(I326*H326,2)</f>
        <v>0</v>
      </c>
      <c r="K326" s="236"/>
      <c r="L326" s="45"/>
      <c r="M326" s="237" t="s">
        <v>1</v>
      </c>
      <c r="N326" s="238" t="s">
        <v>43</v>
      </c>
      <c r="O326" s="93"/>
      <c r="P326" s="239">
        <f>O326*H326</f>
        <v>0</v>
      </c>
      <c r="Q326" s="239">
        <v>0.00172</v>
      </c>
      <c r="R326" s="239">
        <f>Q326*H326</f>
        <v>0.00172</v>
      </c>
      <c r="S326" s="239">
        <v>0</v>
      </c>
      <c r="T326" s="240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41" t="s">
        <v>248</v>
      </c>
      <c r="AT326" s="241" t="s">
        <v>163</v>
      </c>
      <c r="AU326" s="241" t="s">
        <v>85</v>
      </c>
      <c r="AY326" s="18" t="s">
        <v>161</v>
      </c>
      <c r="BE326" s="242">
        <f>IF(N326="základní",J326,0)</f>
        <v>0</v>
      </c>
      <c r="BF326" s="242">
        <f>IF(N326="snížená",J326,0)</f>
        <v>0</v>
      </c>
      <c r="BG326" s="242">
        <f>IF(N326="zákl. přenesená",J326,0)</f>
        <v>0</v>
      </c>
      <c r="BH326" s="242">
        <f>IF(N326="sníž. přenesená",J326,0)</f>
        <v>0</v>
      </c>
      <c r="BI326" s="242">
        <f>IF(N326="nulová",J326,0)</f>
        <v>0</v>
      </c>
      <c r="BJ326" s="18" t="s">
        <v>167</v>
      </c>
      <c r="BK326" s="242">
        <f>ROUND(I326*H326,2)</f>
        <v>0</v>
      </c>
      <c r="BL326" s="18" t="s">
        <v>248</v>
      </c>
      <c r="BM326" s="241" t="s">
        <v>1961</v>
      </c>
    </row>
    <row r="327" s="2" customFormat="1">
      <c r="A327" s="39"/>
      <c r="B327" s="40"/>
      <c r="C327" s="41"/>
      <c r="D327" s="243" t="s">
        <v>169</v>
      </c>
      <c r="E327" s="41"/>
      <c r="F327" s="244" t="s">
        <v>1960</v>
      </c>
      <c r="G327" s="41"/>
      <c r="H327" s="41"/>
      <c r="I327" s="245"/>
      <c r="J327" s="41"/>
      <c r="K327" s="41"/>
      <c r="L327" s="45"/>
      <c r="M327" s="246"/>
      <c r="N327" s="247"/>
      <c r="O327" s="93"/>
      <c r="P327" s="93"/>
      <c r="Q327" s="93"/>
      <c r="R327" s="93"/>
      <c r="S327" s="93"/>
      <c r="T327" s="94"/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T327" s="18" t="s">
        <v>169</v>
      </c>
      <c r="AU327" s="18" t="s">
        <v>85</v>
      </c>
    </row>
    <row r="328" s="2" customFormat="1" ht="16.5" customHeight="1">
      <c r="A328" s="39"/>
      <c r="B328" s="40"/>
      <c r="C328" s="229" t="s">
        <v>556</v>
      </c>
      <c r="D328" s="229" t="s">
        <v>163</v>
      </c>
      <c r="E328" s="230" t="s">
        <v>1962</v>
      </c>
      <c r="F328" s="231" t="s">
        <v>1963</v>
      </c>
      <c r="G328" s="232" t="s">
        <v>868</v>
      </c>
      <c r="H328" s="233">
        <v>3</v>
      </c>
      <c r="I328" s="234"/>
      <c r="J328" s="235">
        <f>ROUND(I328*H328,2)</f>
        <v>0</v>
      </c>
      <c r="K328" s="236"/>
      <c r="L328" s="45"/>
      <c r="M328" s="237" t="s">
        <v>1</v>
      </c>
      <c r="N328" s="238" t="s">
        <v>43</v>
      </c>
      <c r="O328" s="93"/>
      <c r="P328" s="239">
        <f>O328*H328</f>
        <v>0</v>
      </c>
      <c r="Q328" s="239">
        <v>0.0018400000000000001</v>
      </c>
      <c r="R328" s="239">
        <f>Q328*H328</f>
        <v>0.0055200000000000006</v>
      </c>
      <c r="S328" s="239">
        <v>0</v>
      </c>
      <c r="T328" s="240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41" t="s">
        <v>248</v>
      </c>
      <c r="AT328" s="241" t="s">
        <v>163</v>
      </c>
      <c r="AU328" s="241" t="s">
        <v>85</v>
      </c>
      <c r="AY328" s="18" t="s">
        <v>161</v>
      </c>
      <c r="BE328" s="242">
        <f>IF(N328="základní",J328,0)</f>
        <v>0</v>
      </c>
      <c r="BF328" s="242">
        <f>IF(N328="snížená",J328,0)</f>
        <v>0</v>
      </c>
      <c r="BG328" s="242">
        <f>IF(N328="zákl. přenesená",J328,0)</f>
        <v>0</v>
      </c>
      <c r="BH328" s="242">
        <f>IF(N328="sníž. přenesená",J328,0)</f>
        <v>0</v>
      </c>
      <c r="BI328" s="242">
        <f>IF(N328="nulová",J328,0)</f>
        <v>0</v>
      </c>
      <c r="BJ328" s="18" t="s">
        <v>167</v>
      </c>
      <c r="BK328" s="242">
        <f>ROUND(I328*H328,2)</f>
        <v>0</v>
      </c>
      <c r="BL328" s="18" t="s">
        <v>248</v>
      </c>
      <c r="BM328" s="241" t="s">
        <v>1964</v>
      </c>
    </row>
    <row r="329" s="2" customFormat="1">
      <c r="A329" s="39"/>
      <c r="B329" s="40"/>
      <c r="C329" s="41"/>
      <c r="D329" s="243" t="s">
        <v>169</v>
      </c>
      <c r="E329" s="41"/>
      <c r="F329" s="244" t="s">
        <v>1963</v>
      </c>
      <c r="G329" s="41"/>
      <c r="H329" s="41"/>
      <c r="I329" s="245"/>
      <c r="J329" s="41"/>
      <c r="K329" s="41"/>
      <c r="L329" s="45"/>
      <c r="M329" s="246"/>
      <c r="N329" s="247"/>
      <c r="O329" s="93"/>
      <c r="P329" s="93"/>
      <c r="Q329" s="93"/>
      <c r="R329" s="93"/>
      <c r="S329" s="93"/>
      <c r="T329" s="94"/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T329" s="18" t="s">
        <v>169</v>
      </c>
      <c r="AU329" s="18" t="s">
        <v>85</v>
      </c>
    </row>
    <row r="330" s="2" customFormat="1" ht="24.15" customHeight="1">
      <c r="A330" s="39"/>
      <c r="B330" s="40"/>
      <c r="C330" s="229" t="s">
        <v>560</v>
      </c>
      <c r="D330" s="229" t="s">
        <v>163</v>
      </c>
      <c r="E330" s="230" t="s">
        <v>1965</v>
      </c>
      <c r="F330" s="231" t="s">
        <v>1966</v>
      </c>
      <c r="G330" s="232" t="s">
        <v>868</v>
      </c>
      <c r="H330" s="233">
        <v>1</v>
      </c>
      <c r="I330" s="234"/>
      <c r="J330" s="235">
        <f>ROUND(I330*H330,2)</f>
        <v>0</v>
      </c>
      <c r="K330" s="236"/>
      <c r="L330" s="45"/>
      <c r="M330" s="237" t="s">
        <v>1</v>
      </c>
      <c r="N330" s="238" t="s">
        <v>43</v>
      </c>
      <c r="O330" s="93"/>
      <c r="P330" s="239">
        <f>O330*H330</f>
        <v>0</v>
      </c>
      <c r="Q330" s="239">
        <v>0.0030899999999999999</v>
      </c>
      <c r="R330" s="239">
        <f>Q330*H330</f>
        <v>0.0030899999999999999</v>
      </c>
      <c r="S330" s="239">
        <v>0</v>
      </c>
      <c r="T330" s="240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41" t="s">
        <v>248</v>
      </c>
      <c r="AT330" s="241" t="s">
        <v>163</v>
      </c>
      <c r="AU330" s="241" t="s">
        <v>85</v>
      </c>
      <c r="AY330" s="18" t="s">
        <v>161</v>
      </c>
      <c r="BE330" s="242">
        <f>IF(N330="základní",J330,0)</f>
        <v>0</v>
      </c>
      <c r="BF330" s="242">
        <f>IF(N330="snížená",J330,0)</f>
        <v>0</v>
      </c>
      <c r="BG330" s="242">
        <f>IF(N330="zákl. přenesená",J330,0)</f>
        <v>0</v>
      </c>
      <c r="BH330" s="242">
        <f>IF(N330="sníž. přenesená",J330,0)</f>
        <v>0</v>
      </c>
      <c r="BI330" s="242">
        <f>IF(N330="nulová",J330,0)</f>
        <v>0</v>
      </c>
      <c r="BJ330" s="18" t="s">
        <v>167</v>
      </c>
      <c r="BK330" s="242">
        <f>ROUND(I330*H330,2)</f>
        <v>0</v>
      </c>
      <c r="BL330" s="18" t="s">
        <v>248</v>
      </c>
      <c r="BM330" s="241" t="s">
        <v>1967</v>
      </c>
    </row>
    <row r="331" s="2" customFormat="1">
      <c r="A331" s="39"/>
      <c r="B331" s="40"/>
      <c r="C331" s="41"/>
      <c r="D331" s="243" t="s">
        <v>169</v>
      </c>
      <c r="E331" s="41"/>
      <c r="F331" s="244" t="s">
        <v>1966</v>
      </c>
      <c r="G331" s="41"/>
      <c r="H331" s="41"/>
      <c r="I331" s="245"/>
      <c r="J331" s="41"/>
      <c r="K331" s="41"/>
      <c r="L331" s="45"/>
      <c r="M331" s="246"/>
      <c r="N331" s="247"/>
      <c r="O331" s="93"/>
      <c r="P331" s="93"/>
      <c r="Q331" s="93"/>
      <c r="R331" s="93"/>
      <c r="S331" s="93"/>
      <c r="T331" s="94"/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T331" s="18" t="s">
        <v>169</v>
      </c>
      <c r="AU331" s="18" t="s">
        <v>85</v>
      </c>
    </row>
    <row r="332" s="2" customFormat="1" ht="16.5" customHeight="1">
      <c r="A332" s="39"/>
      <c r="B332" s="40"/>
      <c r="C332" s="229" t="s">
        <v>564</v>
      </c>
      <c r="D332" s="229" t="s">
        <v>163</v>
      </c>
      <c r="E332" s="230" t="s">
        <v>1968</v>
      </c>
      <c r="F332" s="231" t="s">
        <v>1969</v>
      </c>
      <c r="G332" s="232" t="s">
        <v>266</v>
      </c>
      <c r="H332" s="233">
        <v>3</v>
      </c>
      <c r="I332" s="234"/>
      <c r="J332" s="235">
        <f>ROUND(I332*H332,2)</f>
        <v>0</v>
      </c>
      <c r="K332" s="236"/>
      <c r="L332" s="45"/>
      <c r="M332" s="237" t="s">
        <v>1</v>
      </c>
      <c r="N332" s="238" t="s">
        <v>43</v>
      </c>
      <c r="O332" s="93"/>
      <c r="P332" s="239">
        <f>O332*H332</f>
        <v>0</v>
      </c>
      <c r="Q332" s="239">
        <v>0.00024000000000000001</v>
      </c>
      <c r="R332" s="239">
        <f>Q332*H332</f>
        <v>0.00072000000000000005</v>
      </c>
      <c r="S332" s="239">
        <v>0</v>
      </c>
      <c r="T332" s="240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41" t="s">
        <v>248</v>
      </c>
      <c r="AT332" s="241" t="s">
        <v>163</v>
      </c>
      <c r="AU332" s="241" t="s">
        <v>85</v>
      </c>
      <c r="AY332" s="18" t="s">
        <v>161</v>
      </c>
      <c r="BE332" s="242">
        <f>IF(N332="základní",J332,0)</f>
        <v>0</v>
      </c>
      <c r="BF332" s="242">
        <f>IF(N332="snížená",J332,0)</f>
        <v>0</v>
      </c>
      <c r="BG332" s="242">
        <f>IF(N332="zákl. přenesená",J332,0)</f>
        <v>0</v>
      </c>
      <c r="BH332" s="242">
        <f>IF(N332="sníž. přenesená",J332,0)</f>
        <v>0</v>
      </c>
      <c r="BI332" s="242">
        <f>IF(N332="nulová",J332,0)</f>
        <v>0</v>
      </c>
      <c r="BJ332" s="18" t="s">
        <v>167</v>
      </c>
      <c r="BK332" s="242">
        <f>ROUND(I332*H332,2)</f>
        <v>0</v>
      </c>
      <c r="BL332" s="18" t="s">
        <v>248</v>
      </c>
      <c r="BM332" s="241" t="s">
        <v>1970</v>
      </c>
    </row>
    <row r="333" s="2" customFormat="1">
      <c r="A333" s="39"/>
      <c r="B333" s="40"/>
      <c r="C333" s="41"/>
      <c r="D333" s="243" t="s">
        <v>169</v>
      </c>
      <c r="E333" s="41"/>
      <c r="F333" s="244" t="s">
        <v>1969</v>
      </c>
      <c r="G333" s="41"/>
      <c r="H333" s="41"/>
      <c r="I333" s="245"/>
      <c r="J333" s="41"/>
      <c r="K333" s="41"/>
      <c r="L333" s="45"/>
      <c r="M333" s="246"/>
      <c r="N333" s="247"/>
      <c r="O333" s="93"/>
      <c r="P333" s="93"/>
      <c r="Q333" s="93"/>
      <c r="R333" s="93"/>
      <c r="S333" s="93"/>
      <c r="T333" s="94"/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T333" s="18" t="s">
        <v>169</v>
      </c>
      <c r="AU333" s="18" t="s">
        <v>85</v>
      </c>
    </row>
    <row r="334" s="2" customFormat="1" ht="16.5" customHeight="1">
      <c r="A334" s="39"/>
      <c r="B334" s="40"/>
      <c r="C334" s="229" t="s">
        <v>568</v>
      </c>
      <c r="D334" s="229" t="s">
        <v>163</v>
      </c>
      <c r="E334" s="230" t="s">
        <v>1971</v>
      </c>
      <c r="F334" s="231" t="s">
        <v>1972</v>
      </c>
      <c r="G334" s="232" t="s">
        <v>266</v>
      </c>
      <c r="H334" s="233">
        <v>1</v>
      </c>
      <c r="I334" s="234"/>
      <c r="J334" s="235">
        <f>ROUND(I334*H334,2)</f>
        <v>0</v>
      </c>
      <c r="K334" s="236"/>
      <c r="L334" s="45"/>
      <c r="M334" s="237" t="s">
        <v>1</v>
      </c>
      <c r="N334" s="238" t="s">
        <v>43</v>
      </c>
      <c r="O334" s="93"/>
      <c r="P334" s="239">
        <f>O334*H334</f>
        <v>0</v>
      </c>
      <c r="Q334" s="239">
        <v>0.00027999999999999998</v>
      </c>
      <c r="R334" s="239">
        <f>Q334*H334</f>
        <v>0.00027999999999999998</v>
      </c>
      <c r="S334" s="239">
        <v>0</v>
      </c>
      <c r="T334" s="240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41" t="s">
        <v>248</v>
      </c>
      <c r="AT334" s="241" t="s">
        <v>163</v>
      </c>
      <c r="AU334" s="241" t="s">
        <v>85</v>
      </c>
      <c r="AY334" s="18" t="s">
        <v>161</v>
      </c>
      <c r="BE334" s="242">
        <f>IF(N334="základní",J334,0)</f>
        <v>0</v>
      </c>
      <c r="BF334" s="242">
        <f>IF(N334="snížená",J334,0)</f>
        <v>0</v>
      </c>
      <c r="BG334" s="242">
        <f>IF(N334="zákl. přenesená",J334,0)</f>
        <v>0</v>
      </c>
      <c r="BH334" s="242">
        <f>IF(N334="sníž. přenesená",J334,0)</f>
        <v>0</v>
      </c>
      <c r="BI334" s="242">
        <f>IF(N334="nulová",J334,0)</f>
        <v>0</v>
      </c>
      <c r="BJ334" s="18" t="s">
        <v>167</v>
      </c>
      <c r="BK334" s="242">
        <f>ROUND(I334*H334,2)</f>
        <v>0</v>
      </c>
      <c r="BL334" s="18" t="s">
        <v>248</v>
      </c>
      <c r="BM334" s="241" t="s">
        <v>1973</v>
      </c>
    </row>
    <row r="335" s="2" customFormat="1">
      <c r="A335" s="39"/>
      <c r="B335" s="40"/>
      <c r="C335" s="41"/>
      <c r="D335" s="243" t="s">
        <v>169</v>
      </c>
      <c r="E335" s="41"/>
      <c r="F335" s="244" t="s">
        <v>1972</v>
      </c>
      <c r="G335" s="41"/>
      <c r="H335" s="41"/>
      <c r="I335" s="245"/>
      <c r="J335" s="41"/>
      <c r="K335" s="41"/>
      <c r="L335" s="45"/>
      <c r="M335" s="246"/>
      <c r="N335" s="247"/>
      <c r="O335" s="93"/>
      <c r="P335" s="93"/>
      <c r="Q335" s="93"/>
      <c r="R335" s="93"/>
      <c r="S335" s="93"/>
      <c r="T335" s="94"/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T335" s="18" t="s">
        <v>169</v>
      </c>
      <c r="AU335" s="18" t="s">
        <v>85</v>
      </c>
    </row>
    <row r="336" s="2" customFormat="1" ht="24.15" customHeight="1">
      <c r="A336" s="39"/>
      <c r="B336" s="40"/>
      <c r="C336" s="229" t="s">
        <v>572</v>
      </c>
      <c r="D336" s="229" t="s">
        <v>163</v>
      </c>
      <c r="E336" s="230" t="s">
        <v>1974</v>
      </c>
      <c r="F336" s="231" t="s">
        <v>1975</v>
      </c>
      <c r="G336" s="232" t="s">
        <v>266</v>
      </c>
      <c r="H336" s="233">
        <v>2</v>
      </c>
      <c r="I336" s="234"/>
      <c r="J336" s="235">
        <f>ROUND(I336*H336,2)</f>
        <v>0</v>
      </c>
      <c r="K336" s="236"/>
      <c r="L336" s="45"/>
      <c r="M336" s="237" t="s">
        <v>1</v>
      </c>
      <c r="N336" s="238" t="s">
        <v>43</v>
      </c>
      <c r="O336" s="93"/>
      <c r="P336" s="239">
        <f>O336*H336</f>
        <v>0</v>
      </c>
      <c r="Q336" s="239">
        <v>0.00075000000000000002</v>
      </c>
      <c r="R336" s="239">
        <f>Q336*H336</f>
        <v>0.0015</v>
      </c>
      <c r="S336" s="239">
        <v>0</v>
      </c>
      <c r="T336" s="240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41" t="s">
        <v>248</v>
      </c>
      <c r="AT336" s="241" t="s">
        <v>163</v>
      </c>
      <c r="AU336" s="241" t="s">
        <v>85</v>
      </c>
      <c r="AY336" s="18" t="s">
        <v>161</v>
      </c>
      <c r="BE336" s="242">
        <f>IF(N336="základní",J336,0)</f>
        <v>0</v>
      </c>
      <c r="BF336" s="242">
        <f>IF(N336="snížená",J336,0)</f>
        <v>0</v>
      </c>
      <c r="BG336" s="242">
        <f>IF(N336="zákl. přenesená",J336,0)</f>
        <v>0</v>
      </c>
      <c r="BH336" s="242">
        <f>IF(N336="sníž. přenesená",J336,0)</f>
        <v>0</v>
      </c>
      <c r="BI336" s="242">
        <f>IF(N336="nulová",J336,0)</f>
        <v>0</v>
      </c>
      <c r="BJ336" s="18" t="s">
        <v>167</v>
      </c>
      <c r="BK336" s="242">
        <f>ROUND(I336*H336,2)</f>
        <v>0</v>
      </c>
      <c r="BL336" s="18" t="s">
        <v>248</v>
      </c>
      <c r="BM336" s="241" t="s">
        <v>1976</v>
      </c>
    </row>
    <row r="337" s="2" customFormat="1">
      <c r="A337" s="39"/>
      <c r="B337" s="40"/>
      <c r="C337" s="41"/>
      <c r="D337" s="243" t="s">
        <v>169</v>
      </c>
      <c r="E337" s="41"/>
      <c r="F337" s="244" t="s">
        <v>1975</v>
      </c>
      <c r="G337" s="41"/>
      <c r="H337" s="41"/>
      <c r="I337" s="245"/>
      <c r="J337" s="41"/>
      <c r="K337" s="41"/>
      <c r="L337" s="45"/>
      <c r="M337" s="246"/>
      <c r="N337" s="247"/>
      <c r="O337" s="93"/>
      <c r="P337" s="93"/>
      <c r="Q337" s="93"/>
      <c r="R337" s="93"/>
      <c r="S337" s="93"/>
      <c r="T337" s="94"/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T337" s="18" t="s">
        <v>169</v>
      </c>
      <c r="AU337" s="18" t="s">
        <v>85</v>
      </c>
    </row>
    <row r="338" s="2" customFormat="1" ht="24.15" customHeight="1">
      <c r="A338" s="39"/>
      <c r="B338" s="40"/>
      <c r="C338" s="229" t="s">
        <v>576</v>
      </c>
      <c r="D338" s="229" t="s">
        <v>163</v>
      </c>
      <c r="E338" s="230" t="s">
        <v>1977</v>
      </c>
      <c r="F338" s="231" t="s">
        <v>1978</v>
      </c>
      <c r="G338" s="232" t="s">
        <v>266</v>
      </c>
      <c r="H338" s="233">
        <v>1</v>
      </c>
      <c r="I338" s="234"/>
      <c r="J338" s="235">
        <f>ROUND(I338*H338,2)</f>
        <v>0</v>
      </c>
      <c r="K338" s="236"/>
      <c r="L338" s="45"/>
      <c r="M338" s="237" t="s">
        <v>1</v>
      </c>
      <c r="N338" s="238" t="s">
        <v>43</v>
      </c>
      <c r="O338" s="93"/>
      <c r="P338" s="239">
        <f>O338*H338</f>
        <v>0</v>
      </c>
      <c r="Q338" s="239">
        <v>0.00027</v>
      </c>
      <c r="R338" s="239">
        <f>Q338*H338</f>
        <v>0.00027</v>
      </c>
      <c r="S338" s="239">
        <v>0</v>
      </c>
      <c r="T338" s="240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41" t="s">
        <v>248</v>
      </c>
      <c r="AT338" s="241" t="s">
        <v>163</v>
      </c>
      <c r="AU338" s="241" t="s">
        <v>85</v>
      </c>
      <c r="AY338" s="18" t="s">
        <v>161</v>
      </c>
      <c r="BE338" s="242">
        <f>IF(N338="základní",J338,0)</f>
        <v>0</v>
      </c>
      <c r="BF338" s="242">
        <f>IF(N338="snížená",J338,0)</f>
        <v>0</v>
      </c>
      <c r="BG338" s="242">
        <f>IF(N338="zákl. přenesená",J338,0)</f>
        <v>0</v>
      </c>
      <c r="BH338" s="242">
        <f>IF(N338="sníž. přenesená",J338,0)</f>
        <v>0</v>
      </c>
      <c r="BI338" s="242">
        <f>IF(N338="nulová",J338,0)</f>
        <v>0</v>
      </c>
      <c r="BJ338" s="18" t="s">
        <v>167</v>
      </c>
      <c r="BK338" s="242">
        <f>ROUND(I338*H338,2)</f>
        <v>0</v>
      </c>
      <c r="BL338" s="18" t="s">
        <v>248</v>
      </c>
      <c r="BM338" s="241" t="s">
        <v>1979</v>
      </c>
    </row>
    <row r="339" s="2" customFormat="1">
      <c r="A339" s="39"/>
      <c r="B339" s="40"/>
      <c r="C339" s="41"/>
      <c r="D339" s="243" t="s">
        <v>169</v>
      </c>
      <c r="E339" s="41"/>
      <c r="F339" s="244" t="s">
        <v>1978</v>
      </c>
      <c r="G339" s="41"/>
      <c r="H339" s="41"/>
      <c r="I339" s="245"/>
      <c r="J339" s="41"/>
      <c r="K339" s="41"/>
      <c r="L339" s="45"/>
      <c r="M339" s="246"/>
      <c r="N339" s="247"/>
      <c r="O339" s="93"/>
      <c r="P339" s="93"/>
      <c r="Q339" s="93"/>
      <c r="R339" s="93"/>
      <c r="S339" s="93"/>
      <c r="T339" s="94"/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T339" s="18" t="s">
        <v>169</v>
      </c>
      <c r="AU339" s="18" t="s">
        <v>85</v>
      </c>
    </row>
    <row r="340" s="2" customFormat="1" ht="24.15" customHeight="1">
      <c r="A340" s="39"/>
      <c r="B340" s="40"/>
      <c r="C340" s="281" t="s">
        <v>580</v>
      </c>
      <c r="D340" s="281" t="s">
        <v>227</v>
      </c>
      <c r="E340" s="282" t="s">
        <v>1980</v>
      </c>
      <c r="F340" s="283" t="s">
        <v>1981</v>
      </c>
      <c r="G340" s="284" t="s">
        <v>266</v>
      </c>
      <c r="H340" s="285">
        <v>1</v>
      </c>
      <c r="I340" s="286"/>
      <c r="J340" s="287">
        <f>ROUND(I340*H340,2)</f>
        <v>0</v>
      </c>
      <c r="K340" s="288"/>
      <c r="L340" s="289"/>
      <c r="M340" s="290" t="s">
        <v>1</v>
      </c>
      <c r="N340" s="291" t="s">
        <v>43</v>
      </c>
      <c r="O340" s="93"/>
      <c r="P340" s="239">
        <f>O340*H340</f>
        <v>0</v>
      </c>
      <c r="Q340" s="239">
        <v>0.00038000000000000002</v>
      </c>
      <c r="R340" s="239">
        <f>Q340*H340</f>
        <v>0.00038000000000000002</v>
      </c>
      <c r="S340" s="239">
        <v>0</v>
      </c>
      <c r="T340" s="240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41" t="s">
        <v>328</v>
      </c>
      <c r="AT340" s="241" t="s">
        <v>227</v>
      </c>
      <c r="AU340" s="241" t="s">
        <v>85</v>
      </c>
      <c r="AY340" s="18" t="s">
        <v>161</v>
      </c>
      <c r="BE340" s="242">
        <f>IF(N340="základní",J340,0)</f>
        <v>0</v>
      </c>
      <c r="BF340" s="242">
        <f>IF(N340="snížená",J340,0)</f>
        <v>0</v>
      </c>
      <c r="BG340" s="242">
        <f>IF(N340="zákl. přenesená",J340,0)</f>
        <v>0</v>
      </c>
      <c r="BH340" s="242">
        <f>IF(N340="sníž. přenesená",J340,0)</f>
        <v>0</v>
      </c>
      <c r="BI340" s="242">
        <f>IF(N340="nulová",J340,0)</f>
        <v>0</v>
      </c>
      <c r="BJ340" s="18" t="s">
        <v>167</v>
      </c>
      <c r="BK340" s="242">
        <f>ROUND(I340*H340,2)</f>
        <v>0</v>
      </c>
      <c r="BL340" s="18" t="s">
        <v>248</v>
      </c>
      <c r="BM340" s="241" t="s">
        <v>1982</v>
      </c>
    </row>
    <row r="341" s="2" customFormat="1">
      <c r="A341" s="39"/>
      <c r="B341" s="40"/>
      <c r="C341" s="41"/>
      <c r="D341" s="243" t="s">
        <v>169</v>
      </c>
      <c r="E341" s="41"/>
      <c r="F341" s="244" t="s">
        <v>1981</v>
      </c>
      <c r="G341" s="41"/>
      <c r="H341" s="41"/>
      <c r="I341" s="245"/>
      <c r="J341" s="41"/>
      <c r="K341" s="41"/>
      <c r="L341" s="45"/>
      <c r="M341" s="246"/>
      <c r="N341" s="247"/>
      <c r="O341" s="93"/>
      <c r="P341" s="93"/>
      <c r="Q341" s="93"/>
      <c r="R341" s="93"/>
      <c r="S341" s="93"/>
      <c r="T341" s="94"/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T341" s="18" t="s">
        <v>169</v>
      </c>
      <c r="AU341" s="18" t="s">
        <v>85</v>
      </c>
    </row>
    <row r="342" s="2" customFormat="1" ht="16.5" customHeight="1">
      <c r="A342" s="39"/>
      <c r="B342" s="40"/>
      <c r="C342" s="229" t="s">
        <v>586</v>
      </c>
      <c r="D342" s="229" t="s">
        <v>163</v>
      </c>
      <c r="E342" s="230" t="s">
        <v>1983</v>
      </c>
      <c r="F342" s="231" t="s">
        <v>1984</v>
      </c>
      <c r="G342" s="232" t="s">
        <v>266</v>
      </c>
      <c r="H342" s="233">
        <v>3</v>
      </c>
      <c r="I342" s="234"/>
      <c r="J342" s="235">
        <f>ROUND(I342*H342,2)</f>
        <v>0</v>
      </c>
      <c r="K342" s="236"/>
      <c r="L342" s="45"/>
      <c r="M342" s="237" t="s">
        <v>1</v>
      </c>
      <c r="N342" s="238" t="s">
        <v>43</v>
      </c>
      <c r="O342" s="93"/>
      <c r="P342" s="239">
        <f>O342*H342</f>
        <v>0</v>
      </c>
      <c r="Q342" s="239">
        <v>0.00031</v>
      </c>
      <c r="R342" s="239">
        <f>Q342*H342</f>
        <v>0.00093000000000000005</v>
      </c>
      <c r="S342" s="239">
        <v>0</v>
      </c>
      <c r="T342" s="240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41" t="s">
        <v>248</v>
      </c>
      <c r="AT342" s="241" t="s">
        <v>163</v>
      </c>
      <c r="AU342" s="241" t="s">
        <v>85</v>
      </c>
      <c r="AY342" s="18" t="s">
        <v>161</v>
      </c>
      <c r="BE342" s="242">
        <f>IF(N342="základní",J342,0)</f>
        <v>0</v>
      </c>
      <c r="BF342" s="242">
        <f>IF(N342="snížená",J342,0)</f>
        <v>0</v>
      </c>
      <c r="BG342" s="242">
        <f>IF(N342="zákl. přenesená",J342,0)</f>
        <v>0</v>
      </c>
      <c r="BH342" s="242">
        <f>IF(N342="sníž. přenesená",J342,0)</f>
        <v>0</v>
      </c>
      <c r="BI342" s="242">
        <f>IF(N342="nulová",J342,0)</f>
        <v>0</v>
      </c>
      <c r="BJ342" s="18" t="s">
        <v>167</v>
      </c>
      <c r="BK342" s="242">
        <f>ROUND(I342*H342,2)</f>
        <v>0</v>
      </c>
      <c r="BL342" s="18" t="s">
        <v>248</v>
      </c>
      <c r="BM342" s="241" t="s">
        <v>1985</v>
      </c>
    </row>
    <row r="343" s="2" customFormat="1">
      <c r="A343" s="39"/>
      <c r="B343" s="40"/>
      <c r="C343" s="41"/>
      <c r="D343" s="243" t="s">
        <v>169</v>
      </c>
      <c r="E343" s="41"/>
      <c r="F343" s="244" t="s">
        <v>1984</v>
      </c>
      <c r="G343" s="41"/>
      <c r="H343" s="41"/>
      <c r="I343" s="245"/>
      <c r="J343" s="41"/>
      <c r="K343" s="41"/>
      <c r="L343" s="45"/>
      <c r="M343" s="246"/>
      <c r="N343" s="247"/>
      <c r="O343" s="93"/>
      <c r="P343" s="93"/>
      <c r="Q343" s="93"/>
      <c r="R343" s="93"/>
      <c r="S343" s="93"/>
      <c r="T343" s="94"/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T343" s="18" t="s">
        <v>169</v>
      </c>
      <c r="AU343" s="18" t="s">
        <v>85</v>
      </c>
    </row>
    <row r="344" s="2" customFormat="1" ht="21.75" customHeight="1">
      <c r="A344" s="39"/>
      <c r="B344" s="40"/>
      <c r="C344" s="281" t="s">
        <v>591</v>
      </c>
      <c r="D344" s="281" t="s">
        <v>227</v>
      </c>
      <c r="E344" s="282" t="s">
        <v>1986</v>
      </c>
      <c r="F344" s="283" t="s">
        <v>1987</v>
      </c>
      <c r="G344" s="284" t="s">
        <v>1988</v>
      </c>
      <c r="H344" s="285">
        <v>1</v>
      </c>
      <c r="I344" s="286"/>
      <c r="J344" s="287">
        <f>ROUND(I344*H344,2)</f>
        <v>0</v>
      </c>
      <c r="K344" s="288"/>
      <c r="L344" s="289"/>
      <c r="M344" s="290" t="s">
        <v>1</v>
      </c>
      <c r="N344" s="291" t="s">
        <v>43</v>
      </c>
      <c r="O344" s="93"/>
      <c r="P344" s="239">
        <f>O344*H344</f>
        <v>0</v>
      </c>
      <c r="Q344" s="239">
        <v>0.14999999999999999</v>
      </c>
      <c r="R344" s="239">
        <f>Q344*H344</f>
        <v>0.14999999999999999</v>
      </c>
      <c r="S344" s="239">
        <v>0</v>
      </c>
      <c r="T344" s="240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41" t="s">
        <v>328</v>
      </c>
      <c r="AT344" s="241" t="s">
        <v>227</v>
      </c>
      <c r="AU344" s="241" t="s">
        <v>85</v>
      </c>
      <c r="AY344" s="18" t="s">
        <v>161</v>
      </c>
      <c r="BE344" s="242">
        <f>IF(N344="základní",J344,0)</f>
        <v>0</v>
      </c>
      <c r="BF344" s="242">
        <f>IF(N344="snížená",J344,0)</f>
        <v>0</v>
      </c>
      <c r="BG344" s="242">
        <f>IF(N344="zákl. přenesená",J344,0)</f>
        <v>0</v>
      </c>
      <c r="BH344" s="242">
        <f>IF(N344="sníž. přenesená",J344,0)</f>
        <v>0</v>
      </c>
      <c r="BI344" s="242">
        <f>IF(N344="nulová",J344,0)</f>
        <v>0</v>
      </c>
      <c r="BJ344" s="18" t="s">
        <v>167</v>
      </c>
      <c r="BK344" s="242">
        <f>ROUND(I344*H344,2)</f>
        <v>0</v>
      </c>
      <c r="BL344" s="18" t="s">
        <v>248</v>
      </c>
      <c r="BM344" s="241" t="s">
        <v>1989</v>
      </c>
    </row>
    <row r="345" s="2" customFormat="1">
      <c r="A345" s="39"/>
      <c r="B345" s="40"/>
      <c r="C345" s="41"/>
      <c r="D345" s="243" t="s">
        <v>169</v>
      </c>
      <c r="E345" s="41"/>
      <c r="F345" s="244" t="s">
        <v>1987</v>
      </c>
      <c r="G345" s="41"/>
      <c r="H345" s="41"/>
      <c r="I345" s="245"/>
      <c r="J345" s="41"/>
      <c r="K345" s="41"/>
      <c r="L345" s="45"/>
      <c r="M345" s="246"/>
      <c r="N345" s="247"/>
      <c r="O345" s="93"/>
      <c r="P345" s="93"/>
      <c r="Q345" s="93"/>
      <c r="R345" s="93"/>
      <c r="S345" s="93"/>
      <c r="T345" s="94"/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T345" s="18" t="s">
        <v>169</v>
      </c>
      <c r="AU345" s="18" t="s">
        <v>85</v>
      </c>
    </row>
    <row r="346" s="2" customFormat="1" ht="24.15" customHeight="1">
      <c r="A346" s="39"/>
      <c r="B346" s="40"/>
      <c r="C346" s="229" t="s">
        <v>596</v>
      </c>
      <c r="D346" s="229" t="s">
        <v>163</v>
      </c>
      <c r="E346" s="230" t="s">
        <v>1990</v>
      </c>
      <c r="F346" s="231" t="s">
        <v>1991</v>
      </c>
      <c r="G346" s="232" t="s">
        <v>214</v>
      </c>
      <c r="H346" s="233">
        <v>0.39100000000000001</v>
      </c>
      <c r="I346" s="234"/>
      <c r="J346" s="235">
        <f>ROUND(I346*H346,2)</f>
        <v>0</v>
      </c>
      <c r="K346" s="236"/>
      <c r="L346" s="45"/>
      <c r="M346" s="237" t="s">
        <v>1</v>
      </c>
      <c r="N346" s="238" t="s">
        <v>43</v>
      </c>
      <c r="O346" s="93"/>
      <c r="P346" s="239">
        <f>O346*H346</f>
        <v>0</v>
      </c>
      <c r="Q346" s="239">
        <v>0</v>
      </c>
      <c r="R346" s="239">
        <f>Q346*H346</f>
        <v>0</v>
      </c>
      <c r="S346" s="239">
        <v>0</v>
      </c>
      <c r="T346" s="240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41" t="s">
        <v>248</v>
      </c>
      <c r="AT346" s="241" t="s">
        <v>163</v>
      </c>
      <c r="AU346" s="241" t="s">
        <v>85</v>
      </c>
      <c r="AY346" s="18" t="s">
        <v>161</v>
      </c>
      <c r="BE346" s="242">
        <f>IF(N346="základní",J346,0)</f>
        <v>0</v>
      </c>
      <c r="BF346" s="242">
        <f>IF(N346="snížená",J346,0)</f>
        <v>0</v>
      </c>
      <c r="BG346" s="242">
        <f>IF(N346="zákl. přenesená",J346,0)</f>
        <v>0</v>
      </c>
      <c r="BH346" s="242">
        <f>IF(N346="sníž. přenesená",J346,0)</f>
        <v>0</v>
      </c>
      <c r="BI346" s="242">
        <f>IF(N346="nulová",J346,0)</f>
        <v>0</v>
      </c>
      <c r="BJ346" s="18" t="s">
        <v>167</v>
      </c>
      <c r="BK346" s="242">
        <f>ROUND(I346*H346,2)</f>
        <v>0</v>
      </c>
      <c r="BL346" s="18" t="s">
        <v>248</v>
      </c>
      <c r="BM346" s="241" t="s">
        <v>1992</v>
      </c>
    </row>
    <row r="347" s="2" customFormat="1">
      <c r="A347" s="39"/>
      <c r="B347" s="40"/>
      <c r="C347" s="41"/>
      <c r="D347" s="243" t="s">
        <v>169</v>
      </c>
      <c r="E347" s="41"/>
      <c r="F347" s="244" t="s">
        <v>1991</v>
      </c>
      <c r="G347" s="41"/>
      <c r="H347" s="41"/>
      <c r="I347" s="245"/>
      <c r="J347" s="41"/>
      <c r="K347" s="41"/>
      <c r="L347" s="45"/>
      <c r="M347" s="246"/>
      <c r="N347" s="247"/>
      <c r="O347" s="93"/>
      <c r="P347" s="93"/>
      <c r="Q347" s="93"/>
      <c r="R347" s="93"/>
      <c r="S347" s="93"/>
      <c r="T347" s="94"/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T347" s="18" t="s">
        <v>169</v>
      </c>
      <c r="AU347" s="18" t="s">
        <v>85</v>
      </c>
    </row>
    <row r="348" s="12" customFormat="1" ht="25.92" customHeight="1">
      <c r="A348" s="12"/>
      <c r="B348" s="213"/>
      <c r="C348" s="214"/>
      <c r="D348" s="215" t="s">
        <v>75</v>
      </c>
      <c r="E348" s="216" t="s">
        <v>1716</v>
      </c>
      <c r="F348" s="216" t="s">
        <v>1717</v>
      </c>
      <c r="G348" s="214"/>
      <c r="H348" s="214"/>
      <c r="I348" s="217"/>
      <c r="J348" s="218">
        <f>BK348</f>
        <v>0</v>
      </c>
      <c r="K348" s="214"/>
      <c r="L348" s="219"/>
      <c r="M348" s="220"/>
      <c r="N348" s="221"/>
      <c r="O348" s="221"/>
      <c r="P348" s="222">
        <f>SUM(P349:P350)</f>
        <v>0</v>
      </c>
      <c r="Q348" s="221"/>
      <c r="R348" s="222">
        <f>SUM(R349:R350)</f>
        <v>0</v>
      </c>
      <c r="S348" s="221"/>
      <c r="T348" s="223">
        <f>SUM(T349:T350)</f>
        <v>0</v>
      </c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R348" s="224" t="s">
        <v>167</v>
      </c>
      <c r="AT348" s="225" t="s">
        <v>75</v>
      </c>
      <c r="AU348" s="225" t="s">
        <v>76</v>
      </c>
      <c r="AY348" s="224" t="s">
        <v>161</v>
      </c>
      <c r="BK348" s="226">
        <f>SUM(BK349:BK350)</f>
        <v>0</v>
      </c>
    </row>
    <row r="349" s="2" customFormat="1" ht="16.5" customHeight="1">
      <c r="A349" s="39"/>
      <c r="B349" s="40"/>
      <c r="C349" s="229" t="s">
        <v>414</v>
      </c>
      <c r="D349" s="229" t="s">
        <v>163</v>
      </c>
      <c r="E349" s="230" t="s">
        <v>1993</v>
      </c>
      <c r="F349" s="231" t="s">
        <v>1994</v>
      </c>
      <c r="G349" s="232" t="s">
        <v>1721</v>
      </c>
      <c r="H349" s="233">
        <v>16</v>
      </c>
      <c r="I349" s="234"/>
      <c r="J349" s="235">
        <f>ROUND(I349*H349,2)</f>
        <v>0</v>
      </c>
      <c r="K349" s="236"/>
      <c r="L349" s="45"/>
      <c r="M349" s="237" t="s">
        <v>1</v>
      </c>
      <c r="N349" s="238" t="s">
        <v>43</v>
      </c>
      <c r="O349" s="93"/>
      <c r="P349" s="239">
        <f>O349*H349</f>
        <v>0</v>
      </c>
      <c r="Q349" s="239">
        <v>0</v>
      </c>
      <c r="R349" s="239">
        <f>Q349*H349</f>
        <v>0</v>
      </c>
      <c r="S349" s="239">
        <v>0</v>
      </c>
      <c r="T349" s="240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41" t="s">
        <v>1722</v>
      </c>
      <c r="AT349" s="241" t="s">
        <v>163</v>
      </c>
      <c r="AU349" s="241" t="s">
        <v>83</v>
      </c>
      <c r="AY349" s="18" t="s">
        <v>161</v>
      </c>
      <c r="BE349" s="242">
        <f>IF(N349="základní",J349,0)</f>
        <v>0</v>
      </c>
      <c r="BF349" s="242">
        <f>IF(N349="snížená",J349,0)</f>
        <v>0</v>
      </c>
      <c r="BG349" s="242">
        <f>IF(N349="zákl. přenesená",J349,0)</f>
        <v>0</v>
      </c>
      <c r="BH349" s="242">
        <f>IF(N349="sníž. přenesená",J349,0)</f>
        <v>0</v>
      </c>
      <c r="BI349" s="242">
        <f>IF(N349="nulová",J349,0)</f>
        <v>0</v>
      </c>
      <c r="BJ349" s="18" t="s">
        <v>167</v>
      </c>
      <c r="BK349" s="242">
        <f>ROUND(I349*H349,2)</f>
        <v>0</v>
      </c>
      <c r="BL349" s="18" t="s">
        <v>1722</v>
      </c>
      <c r="BM349" s="241" t="s">
        <v>1995</v>
      </c>
    </row>
    <row r="350" s="2" customFormat="1">
      <c r="A350" s="39"/>
      <c r="B350" s="40"/>
      <c r="C350" s="41"/>
      <c r="D350" s="243" t="s">
        <v>169</v>
      </c>
      <c r="E350" s="41"/>
      <c r="F350" s="244" t="s">
        <v>1996</v>
      </c>
      <c r="G350" s="41"/>
      <c r="H350" s="41"/>
      <c r="I350" s="245"/>
      <c r="J350" s="41"/>
      <c r="K350" s="41"/>
      <c r="L350" s="45"/>
      <c r="M350" s="303"/>
      <c r="N350" s="304"/>
      <c r="O350" s="305"/>
      <c r="P350" s="305"/>
      <c r="Q350" s="305"/>
      <c r="R350" s="305"/>
      <c r="S350" s="305"/>
      <c r="T350" s="306"/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T350" s="18" t="s">
        <v>169</v>
      </c>
      <c r="AU350" s="18" t="s">
        <v>83</v>
      </c>
    </row>
    <row r="351" s="2" customFormat="1" ht="6.96" customHeight="1">
      <c r="A351" s="39"/>
      <c r="B351" s="68"/>
      <c r="C351" s="69"/>
      <c r="D351" s="69"/>
      <c r="E351" s="69"/>
      <c r="F351" s="69"/>
      <c r="G351" s="69"/>
      <c r="H351" s="69"/>
      <c r="I351" s="69"/>
      <c r="J351" s="69"/>
      <c r="K351" s="69"/>
      <c r="L351" s="45"/>
      <c r="M351" s="39"/>
      <c r="O351" s="39"/>
      <c r="P351" s="39"/>
      <c r="Q351" s="39"/>
      <c r="R351" s="39"/>
      <c r="S351" s="39"/>
      <c r="T351" s="39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</row>
  </sheetData>
  <sheetProtection sheet="1" autoFilter="0" formatColumns="0" formatRows="0" objects="1" scenarios="1" spinCount="100000" saltValue="Olc93ECwvKqAaDtK9DuLMEIv9ZXn0E0lhqFbwFZwHmY4U3Na26vIb+ttZJg7F/wNPw5Qy8Ycgu02Yo4XA8KlCQ==" hashValue="mo0HFwjzeqMAa9N1+lpPW3g0yxsnW4j7o8KgkBvcT/pX6a3jPGjUqCjKDXorZefLN/hmRcNRUw1vzhqwEgmeWQ==" algorithmName="SHA-512" password="CC35"/>
  <autoFilter ref="C133:K35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2:H122"/>
    <mergeCell ref="E124:H124"/>
    <mergeCell ref="E126:H12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96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1"/>
      <c r="AT3" s="18" t="s">
        <v>85</v>
      </c>
    </row>
    <row r="4" s="1" customFormat="1" ht="24.96" customHeight="1">
      <c r="B4" s="21"/>
      <c r="D4" s="150" t="s">
        <v>106</v>
      </c>
      <c r="L4" s="21"/>
      <c r="M4" s="151" t="s">
        <v>10</v>
      </c>
      <c r="AT4" s="18" t="s">
        <v>32</v>
      </c>
    </row>
    <row r="5" s="1" customFormat="1" ht="6.96" customHeight="1">
      <c r="B5" s="21"/>
      <c r="L5" s="21"/>
    </row>
    <row r="6" s="1" customFormat="1" ht="12" customHeight="1">
      <c r="B6" s="21"/>
      <c r="D6" s="152" t="s">
        <v>16</v>
      </c>
      <c r="L6" s="21"/>
    </row>
    <row r="7" s="1" customFormat="1" ht="16.5" customHeight="1">
      <c r="B7" s="21"/>
      <c r="E7" s="153" t="str">
        <f>'Rekapitulace stavby'!K6</f>
        <v>Mačkov ON - oprava budovy zastávky</v>
      </c>
      <c r="F7" s="152"/>
      <c r="G7" s="152"/>
      <c r="H7" s="152"/>
      <c r="L7" s="21"/>
    </row>
    <row r="8" s="1" customFormat="1" ht="12" customHeight="1">
      <c r="B8" s="21"/>
      <c r="D8" s="152" t="s">
        <v>107</v>
      </c>
      <c r="L8" s="21"/>
    </row>
    <row r="9" s="2" customFormat="1" ht="16.5" customHeight="1">
      <c r="A9" s="39"/>
      <c r="B9" s="45"/>
      <c r="C9" s="39"/>
      <c r="D9" s="39"/>
      <c r="E9" s="153" t="s">
        <v>108</v>
      </c>
      <c r="F9" s="39"/>
      <c r="G9" s="39"/>
      <c r="H9" s="39"/>
      <c r="I9" s="39"/>
      <c r="J9" s="39"/>
      <c r="K9" s="39"/>
      <c r="L9" s="6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2" t="s">
        <v>109</v>
      </c>
      <c r="E10" s="39"/>
      <c r="F10" s="39"/>
      <c r="G10" s="39"/>
      <c r="H10" s="39"/>
      <c r="I10" s="39"/>
      <c r="J10" s="39"/>
      <c r="K10" s="39"/>
      <c r="L10" s="6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4" t="s">
        <v>1997</v>
      </c>
      <c r="F11" s="39"/>
      <c r="G11" s="39"/>
      <c r="H11" s="39"/>
      <c r="I11" s="39"/>
      <c r="J11" s="39"/>
      <c r="K11" s="39"/>
      <c r="L11" s="6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2" t="s">
        <v>18</v>
      </c>
      <c r="E13" s="39"/>
      <c r="F13" s="143" t="s">
        <v>1</v>
      </c>
      <c r="G13" s="39"/>
      <c r="H13" s="39"/>
      <c r="I13" s="152" t="s">
        <v>19</v>
      </c>
      <c r="J13" s="143" t="s">
        <v>1</v>
      </c>
      <c r="K13" s="39"/>
      <c r="L13" s="6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2" t="s">
        <v>20</v>
      </c>
      <c r="E14" s="39"/>
      <c r="F14" s="143" t="s">
        <v>21</v>
      </c>
      <c r="G14" s="39"/>
      <c r="H14" s="39"/>
      <c r="I14" s="152" t="s">
        <v>22</v>
      </c>
      <c r="J14" s="155" t="str">
        <f>'Rekapitulace stavby'!AN8</f>
        <v>8. 3. 2023</v>
      </c>
      <c r="K14" s="39"/>
      <c r="L14" s="6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2" t="s">
        <v>24</v>
      </c>
      <c r="E16" s="39"/>
      <c r="F16" s="39"/>
      <c r="G16" s="39"/>
      <c r="H16" s="39"/>
      <c r="I16" s="152" t="s">
        <v>25</v>
      </c>
      <c r="J16" s="143" t="s">
        <v>1</v>
      </c>
      <c r="K16" s="39"/>
      <c r="L16" s="6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3" t="s">
        <v>26</v>
      </c>
      <c r="F17" s="39"/>
      <c r="G17" s="39"/>
      <c r="H17" s="39"/>
      <c r="I17" s="152" t="s">
        <v>27</v>
      </c>
      <c r="J17" s="143" t="s">
        <v>1</v>
      </c>
      <c r="K17" s="39"/>
      <c r="L17" s="6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2" t="s">
        <v>28</v>
      </c>
      <c r="E19" s="39"/>
      <c r="F19" s="39"/>
      <c r="G19" s="39"/>
      <c r="H19" s="39"/>
      <c r="I19" s="152" t="s">
        <v>25</v>
      </c>
      <c r="J19" s="34" t="str">
        <f>'Rekapitulace stavby'!AN13</f>
        <v>Vyplň údaj</v>
      </c>
      <c r="K19" s="39"/>
      <c r="L19" s="6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3"/>
      <c r="G20" s="143"/>
      <c r="H20" s="143"/>
      <c r="I20" s="152" t="s">
        <v>27</v>
      </c>
      <c r="J20" s="34" t="str">
        <f>'Rekapitulace stavby'!AN14</f>
        <v>Vyplň údaj</v>
      </c>
      <c r="K20" s="39"/>
      <c r="L20" s="6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2" t="s">
        <v>30</v>
      </c>
      <c r="E22" s="39"/>
      <c r="F22" s="39"/>
      <c r="G22" s="39"/>
      <c r="H22" s="39"/>
      <c r="I22" s="152" t="s">
        <v>25</v>
      </c>
      <c r="J22" s="143" t="s">
        <v>1</v>
      </c>
      <c r="K22" s="39"/>
      <c r="L22" s="6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3" t="s">
        <v>31</v>
      </c>
      <c r="F23" s="39"/>
      <c r="G23" s="39"/>
      <c r="H23" s="39"/>
      <c r="I23" s="152" t="s">
        <v>27</v>
      </c>
      <c r="J23" s="143" t="s">
        <v>1</v>
      </c>
      <c r="K23" s="39"/>
      <c r="L23" s="6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2" t="s">
        <v>33</v>
      </c>
      <c r="E25" s="39"/>
      <c r="F25" s="39"/>
      <c r="G25" s="39"/>
      <c r="H25" s="39"/>
      <c r="I25" s="152" t="s">
        <v>25</v>
      </c>
      <c r="J25" s="143" t="s">
        <v>1</v>
      </c>
      <c r="K25" s="39"/>
      <c r="L25" s="6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3" t="s">
        <v>111</v>
      </c>
      <c r="F26" s="39"/>
      <c r="G26" s="39"/>
      <c r="H26" s="39"/>
      <c r="I26" s="152" t="s">
        <v>27</v>
      </c>
      <c r="J26" s="143" t="s">
        <v>1</v>
      </c>
      <c r="K26" s="39"/>
      <c r="L26" s="6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2" t="s">
        <v>35</v>
      </c>
      <c r="E28" s="39"/>
      <c r="F28" s="39"/>
      <c r="G28" s="39"/>
      <c r="H28" s="39"/>
      <c r="I28" s="39"/>
      <c r="J28" s="39"/>
      <c r="K28" s="39"/>
      <c r="L28" s="6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6"/>
      <c r="B29" s="157"/>
      <c r="C29" s="156"/>
      <c r="D29" s="156"/>
      <c r="E29" s="158" t="s">
        <v>1</v>
      </c>
      <c r="F29" s="158"/>
      <c r="G29" s="158"/>
      <c r="H29" s="158"/>
      <c r="I29" s="156"/>
      <c r="J29" s="156"/>
      <c r="K29" s="156"/>
      <c r="L29" s="159"/>
      <c r="S29" s="156"/>
      <c r="T29" s="156"/>
      <c r="U29" s="156"/>
      <c r="V29" s="156"/>
      <c r="W29" s="156"/>
      <c r="X29" s="156"/>
      <c r="Y29" s="156"/>
      <c r="Z29" s="156"/>
      <c r="AA29" s="156"/>
      <c r="AB29" s="156"/>
      <c r="AC29" s="156"/>
      <c r="AD29" s="156"/>
      <c r="AE29" s="156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0"/>
      <c r="E31" s="160"/>
      <c r="F31" s="160"/>
      <c r="G31" s="160"/>
      <c r="H31" s="160"/>
      <c r="I31" s="160"/>
      <c r="J31" s="160"/>
      <c r="K31" s="160"/>
      <c r="L31" s="6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1" t="s">
        <v>36</v>
      </c>
      <c r="E32" s="39"/>
      <c r="F32" s="39"/>
      <c r="G32" s="39"/>
      <c r="H32" s="39"/>
      <c r="I32" s="39"/>
      <c r="J32" s="162">
        <f>ROUND(J133, 2)</f>
        <v>0</v>
      </c>
      <c r="K32" s="39"/>
      <c r="L32" s="6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0"/>
      <c r="E33" s="160"/>
      <c r="F33" s="160"/>
      <c r="G33" s="160"/>
      <c r="H33" s="160"/>
      <c r="I33" s="160"/>
      <c r="J33" s="160"/>
      <c r="K33" s="160"/>
      <c r="L33" s="6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3" t="s">
        <v>38</v>
      </c>
      <c r="G34" s="39"/>
      <c r="H34" s="39"/>
      <c r="I34" s="163" t="s">
        <v>37</v>
      </c>
      <c r="J34" s="163" t="s">
        <v>39</v>
      </c>
      <c r="K34" s="39"/>
      <c r="L34" s="6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164" t="s">
        <v>40</v>
      </c>
      <c r="E35" s="152" t="s">
        <v>41</v>
      </c>
      <c r="F35" s="165">
        <f>ROUND((SUM(BE133:BE225)),  2)</f>
        <v>0</v>
      </c>
      <c r="G35" s="39"/>
      <c r="H35" s="39"/>
      <c r="I35" s="166">
        <v>0.20999999999999999</v>
      </c>
      <c r="J35" s="165">
        <f>ROUND(((SUM(BE133:BE225))*I35),  2)</f>
        <v>0</v>
      </c>
      <c r="K35" s="39"/>
      <c r="L35" s="6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2" t="s">
        <v>42</v>
      </c>
      <c r="F36" s="165">
        <f>ROUND((SUM(BF133:BF225)),  2)</f>
        <v>0</v>
      </c>
      <c r="G36" s="39"/>
      <c r="H36" s="39"/>
      <c r="I36" s="166">
        <v>0.14999999999999999</v>
      </c>
      <c r="J36" s="165">
        <f>ROUND(((SUM(BF133:BF225))*I36),  2)</f>
        <v>0</v>
      </c>
      <c r="K36" s="39"/>
      <c r="L36" s="6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52" t="s">
        <v>40</v>
      </c>
      <c r="E37" s="152" t="s">
        <v>43</v>
      </c>
      <c r="F37" s="165">
        <f>ROUND((SUM(BG133:BG225)),  2)</f>
        <v>0</v>
      </c>
      <c r="G37" s="39"/>
      <c r="H37" s="39"/>
      <c r="I37" s="166">
        <v>0.20999999999999999</v>
      </c>
      <c r="J37" s="165">
        <f>0</f>
        <v>0</v>
      </c>
      <c r="K37" s="39"/>
      <c r="L37" s="6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52" t="s">
        <v>44</v>
      </c>
      <c r="F38" s="165">
        <f>ROUND((SUM(BH133:BH225)),  2)</f>
        <v>0</v>
      </c>
      <c r="G38" s="39"/>
      <c r="H38" s="39"/>
      <c r="I38" s="166">
        <v>0.14999999999999999</v>
      </c>
      <c r="J38" s="165">
        <f>0</f>
        <v>0</v>
      </c>
      <c r="K38" s="39"/>
      <c r="L38" s="6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2" t="s">
        <v>45</v>
      </c>
      <c r="F39" s="165">
        <f>ROUND((SUM(BI133:BI225)),  2)</f>
        <v>0</v>
      </c>
      <c r="G39" s="39"/>
      <c r="H39" s="39"/>
      <c r="I39" s="166">
        <v>0</v>
      </c>
      <c r="J39" s="165">
        <f>0</f>
        <v>0</v>
      </c>
      <c r="K39" s="39"/>
      <c r="L39" s="6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7"/>
      <c r="D41" s="168" t="s">
        <v>46</v>
      </c>
      <c r="E41" s="169"/>
      <c r="F41" s="169"/>
      <c r="G41" s="170" t="s">
        <v>47</v>
      </c>
      <c r="H41" s="171" t="s">
        <v>48</v>
      </c>
      <c r="I41" s="169"/>
      <c r="J41" s="172">
        <f>SUM(J32:J39)</f>
        <v>0</v>
      </c>
      <c r="K41" s="173"/>
      <c r="L41" s="6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5"/>
      <c r="D50" s="174" t="s">
        <v>49</v>
      </c>
      <c r="E50" s="175"/>
      <c r="F50" s="175"/>
      <c r="G50" s="174" t="s">
        <v>50</v>
      </c>
      <c r="H50" s="175"/>
      <c r="I50" s="175"/>
      <c r="J50" s="175"/>
      <c r="K50" s="175"/>
      <c r="L50" s="65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51</v>
      </c>
      <c r="E61" s="177"/>
      <c r="F61" s="178" t="s">
        <v>52</v>
      </c>
      <c r="G61" s="176" t="s">
        <v>51</v>
      </c>
      <c r="H61" s="177"/>
      <c r="I61" s="177"/>
      <c r="J61" s="179" t="s">
        <v>52</v>
      </c>
      <c r="K61" s="177"/>
      <c r="L61" s="6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4" t="s">
        <v>53</v>
      </c>
      <c r="E65" s="180"/>
      <c r="F65" s="180"/>
      <c r="G65" s="174" t="s">
        <v>54</v>
      </c>
      <c r="H65" s="180"/>
      <c r="I65" s="180"/>
      <c r="J65" s="180"/>
      <c r="K65" s="180"/>
      <c r="L65" s="6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51</v>
      </c>
      <c r="E76" s="177"/>
      <c r="F76" s="178" t="s">
        <v>52</v>
      </c>
      <c r="G76" s="176" t="s">
        <v>51</v>
      </c>
      <c r="H76" s="177"/>
      <c r="I76" s="177"/>
      <c r="J76" s="179" t="s">
        <v>52</v>
      </c>
      <c r="K76" s="177"/>
      <c r="L76" s="6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112</v>
      </c>
      <c r="D82" s="41"/>
      <c r="E82" s="41"/>
      <c r="F82" s="41"/>
      <c r="G82" s="41"/>
      <c r="H82" s="41"/>
      <c r="I82" s="41"/>
      <c r="J82" s="41"/>
      <c r="K82" s="41"/>
      <c r="L82" s="6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5" t="str">
        <f>E7</f>
        <v>Mačkov ON - oprava budovy zastávky</v>
      </c>
      <c r="F85" s="33"/>
      <c r="G85" s="33"/>
      <c r="H85" s="33"/>
      <c r="I85" s="41"/>
      <c r="J85" s="41"/>
      <c r="K85" s="41"/>
      <c r="L85" s="6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107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5" t="s">
        <v>108</v>
      </c>
      <c r="F87" s="41"/>
      <c r="G87" s="41"/>
      <c r="H87" s="41"/>
      <c r="I87" s="41"/>
      <c r="J87" s="41"/>
      <c r="K87" s="41"/>
      <c r="L87" s="6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109</v>
      </c>
      <c r="D88" s="41"/>
      <c r="E88" s="41"/>
      <c r="F88" s="41"/>
      <c r="G88" s="41"/>
      <c r="H88" s="41"/>
      <c r="I88" s="41"/>
      <c r="J88" s="41"/>
      <c r="K88" s="41"/>
      <c r="L88" s="6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8" t="str">
        <f>E11</f>
        <v>PS 03 - Vytápění</v>
      </c>
      <c r="F89" s="41"/>
      <c r="G89" s="41"/>
      <c r="H89" s="41"/>
      <c r="I89" s="41"/>
      <c r="J89" s="41"/>
      <c r="K89" s="41"/>
      <c r="L89" s="6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>Mačkov</v>
      </c>
      <c r="G91" s="41"/>
      <c r="H91" s="41"/>
      <c r="I91" s="33" t="s">
        <v>22</v>
      </c>
      <c r="J91" s="81" t="str">
        <f>IF(J14="","",J14)</f>
        <v>8. 3. 2023</v>
      </c>
      <c r="K91" s="41"/>
      <c r="L91" s="6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25.65" customHeight="1">
      <c r="A93" s="39"/>
      <c r="B93" s="40"/>
      <c r="C93" s="33" t="s">
        <v>24</v>
      </c>
      <c r="D93" s="41"/>
      <c r="E93" s="41"/>
      <c r="F93" s="28" t="str">
        <f>E17</f>
        <v>Správa železnic s.o., OŘ Plzeň Sušická 1168/23,</v>
      </c>
      <c r="G93" s="41"/>
      <c r="H93" s="41"/>
      <c r="I93" s="33" t="s">
        <v>30</v>
      </c>
      <c r="J93" s="37" t="str">
        <f>E23</f>
        <v>Ing.M.Neubauer, Klatovy 763/II</v>
      </c>
      <c r="K93" s="41"/>
      <c r="L93" s="65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28</v>
      </c>
      <c r="D94" s="41"/>
      <c r="E94" s="41"/>
      <c r="F94" s="28" t="str">
        <f>IF(E20="","",E20)</f>
        <v>Vyplň údaj</v>
      </c>
      <c r="G94" s="41"/>
      <c r="H94" s="41"/>
      <c r="I94" s="33" t="s">
        <v>33</v>
      </c>
      <c r="J94" s="37" t="str">
        <f>E26</f>
        <v>Ing.M.Neubauer</v>
      </c>
      <c r="K94" s="41"/>
      <c r="L94" s="65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5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6" t="s">
        <v>113</v>
      </c>
      <c r="D96" s="187"/>
      <c r="E96" s="187"/>
      <c r="F96" s="187"/>
      <c r="G96" s="187"/>
      <c r="H96" s="187"/>
      <c r="I96" s="187"/>
      <c r="J96" s="188" t="s">
        <v>114</v>
      </c>
      <c r="K96" s="187"/>
      <c r="L96" s="65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5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9" t="s">
        <v>115</v>
      </c>
      <c r="D98" s="41"/>
      <c r="E98" s="41"/>
      <c r="F98" s="41"/>
      <c r="G98" s="41"/>
      <c r="H98" s="41"/>
      <c r="I98" s="41"/>
      <c r="J98" s="112">
        <f>J133</f>
        <v>0</v>
      </c>
      <c r="K98" s="41"/>
      <c r="L98" s="65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116</v>
      </c>
    </row>
    <row r="99" s="9" customFormat="1" ht="24.96" customHeight="1">
      <c r="A99" s="9"/>
      <c r="B99" s="190"/>
      <c r="C99" s="191"/>
      <c r="D99" s="192" t="s">
        <v>117</v>
      </c>
      <c r="E99" s="193"/>
      <c r="F99" s="193"/>
      <c r="G99" s="193"/>
      <c r="H99" s="193"/>
      <c r="I99" s="193"/>
      <c r="J99" s="194">
        <f>J134</f>
        <v>0</v>
      </c>
      <c r="K99" s="191"/>
      <c r="L99" s="19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6"/>
      <c r="C100" s="135"/>
      <c r="D100" s="197" t="s">
        <v>120</v>
      </c>
      <c r="E100" s="198"/>
      <c r="F100" s="198"/>
      <c r="G100" s="198"/>
      <c r="H100" s="198"/>
      <c r="I100" s="198"/>
      <c r="J100" s="199">
        <f>J135</f>
        <v>0</v>
      </c>
      <c r="K100" s="135"/>
      <c r="L100" s="20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6"/>
      <c r="C101" s="135"/>
      <c r="D101" s="197" t="s">
        <v>123</v>
      </c>
      <c r="E101" s="198"/>
      <c r="F101" s="198"/>
      <c r="G101" s="198"/>
      <c r="H101" s="198"/>
      <c r="I101" s="198"/>
      <c r="J101" s="199">
        <f>J140</f>
        <v>0</v>
      </c>
      <c r="K101" s="135"/>
      <c r="L101" s="20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6"/>
      <c r="C102" s="135"/>
      <c r="D102" s="197" t="s">
        <v>124</v>
      </c>
      <c r="E102" s="198"/>
      <c r="F102" s="198"/>
      <c r="G102" s="198"/>
      <c r="H102" s="198"/>
      <c r="I102" s="198"/>
      <c r="J102" s="199">
        <f>J144</f>
        <v>0</v>
      </c>
      <c r="K102" s="135"/>
      <c r="L102" s="20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6"/>
      <c r="C103" s="135"/>
      <c r="D103" s="197" t="s">
        <v>125</v>
      </c>
      <c r="E103" s="198"/>
      <c r="F103" s="198"/>
      <c r="G103" s="198"/>
      <c r="H103" s="198"/>
      <c r="I103" s="198"/>
      <c r="J103" s="199">
        <f>J152</f>
        <v>0</v>
      </c>
      <c r="K103" s="135"/>
      <c r="L103" s="20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6"/>
      <c r="C104" s="135"/>
      <c r="D104" s="197" t="s">
        <v>126</v>
      </c>
      <c r="E104" s="198"/>
      <c r="F104" s="198"/>
      <c r="G104" s="198"/>
      <c r="H104" s="198"/>
      <c r="I104" s="198"/>
      <c r="J104" s="199">
        <f>J162</f>
        <v>0</v>
      </c>
      <c r="K104" s="135"/>
      <c r="L104" s="20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90"/>
      <c r="C105" s="191"/>
      <c r="D105" s="192" t="s">
        <v>127</v>
      </c>
      <c r="E105" s="193"/>
      <c r="F105" s="193"/>
      <c r="G105" s="193"/>
      <c r="H105" s="193"/>
      <c r="I105" s="193"/>
      <c r="J105" s="194">
        <f>J165</f>
        <v>0</v>
      </c>
      <c r="K105" s="191"/>
      <c r="L105" s="195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96"/>
      <c r="C106" s="135"/>
      <c r="D106" s="197" t="s">
        <v>1998</v>
      </c>
      <c r="E106" s="198"/>
      <c r="F106" s="198"/>
      <c r="G106" s="198"/>
      <c r="H106" s="198"/>
      <c r="I106" s="198"/>
      <c r="J106" s="199">
        <f>J166</f>
        <v>0</v>
      </c>
      <c r="K106" s="135"/>
      <c r="L106" s="20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6"/>
      <c r="C107" s="135"/>
      <c r="D107" s="197" t="s">
        <v>1999</v>
      </c>
      <c r="E107" s="198"/>
      <c r="F107" s="198"/>
      <c r="G107" s="198"/>
      <c r="H107" s="198"/>
      <c r="I107" s="198"/>
      <c r="J107" s="199">
        <f>J173</f>
        <v>0</v>
      </c>
      <c r="K107" s="135"/>
      <c r="L107" s="20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6"/>
      <c r="C108" s="135"/>
      <c r="D108" s="197" t="s">
        <v>2000</v>
      </c>
      <c r="E108" s="198"/>
      <c r="F108" s="198"/>
      <c r="G108" s="198"/>
      <c r="H108" s="198"/>
      <c r="I108" s="198"/>
      <c r="J108" s="199">
        <f>J176</f>
        <v>0</v>
      </c>
      <c r="K108" s="135"/>
      <c r="L108" s="20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6"/>
      <c r="C109" s="135"/>
      <c r="D109" s="197" t="s">
        <v>2001</v>
      </c>
      <c r="E109" s="198"/>
      <c r="F109" s="198"/>
      <c r="G109" s="198"/>
      <c r="H109" s="198"/>
      <c r="I109" s="198"/>
      <c r="J109" s="199">
        <f>J188</f>
        <v>0</v>
      </c>
      <c r="K109" s="135"/>
      <c r="L109" s="20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6"/>
      <c r="C110" s="135"/>
      <c r="D110" s="197" t="s">
        <v>2002</v>
      </c>
      <c r="E110" s="198"/>
      <c r="F110" s="198"/>
      <c r="G110" s="198"/>
      <c r="H110" s="198"/>
      <c r="I110" s="198"/>
      <c r="J110" s="199">
        <f>J208</f>
        <v>0</v>
      </c>
      <c r="K110" s="135"/>
      <c r="L110" s="20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9" customFormat="1" ht="24.96" customHeight="1">
      <c r="A111" s="9"/>
      <c r="B111" s="190"/>
      <c r="C111" s="191"/>
      <c r="D111" s="192" t="s">
        <v>145</v>
      </c>
      <c r="E111" s="193"/>
      <c r="F111" s="193"/>
      <c r="G111" s="193"/>
      <c r="H111" s="193"/>
      <c r="I111" s="193"/>
      <c r="J111" s="194">
        <f>J223</f>
        <v>0</v>
      </c>
      <c r="K111" s="191"/>
      <c r="L111" s="195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="2" customFormat="1" ht="21.84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5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68"/>
      <c r="C113" s="69"/>
      <c r="D113" s="69"/>
      <c r="E113" s="69"/>
      <c r="F113" s="69"/>
      <c r="G113" s="69"/>
      <c r="H113" s="69"/>
      <c r="I113" s="69"/>
      <c r="J113" s="69"/>
      <c r="K113" s="69"/>
      <c r="L113" s="65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7" s="2" customFormat="1" ht="6.96" customHeight="1">
      <c r="A117" s="39"/>
      <c r="B117" s="70"/>
      <c r="C117" s="71"/>
      <c r="D117" s="71"/>
      <c r="E117" s="71"/>
      <c r="F117" s="71"/>
      <c r="G117" s="71"/>
      <c r="H117" s="71"/>
      <c r="I117" s="71"/>
      <c r="J117" s="71"/>
      <c r="K117" s="71"/>
      <c r="L117" s="65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24.96" customHeight="1">
      <c r="A118" s="39"/>
      <c r="B118" s="40"/>
      <c r="C118" s="24" t="s">
        <v>146</v>
      </c>
      <c r="D118" s="41"/>
      <c r="E118" s="41"/>
      <c r="F118" s="41"/>
      <c r="G118" s="41"/>
      <c r="H118" s="41"/>
      <c r="I118" s="41"/>
      <c r="J118" s="41"/>
      <c r="K118" s="41"/>
      <c r="L118" s="65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5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16</v>
      </c>
      <c r="D120" s="41"/>
      <c r="E120" s="41"/>
      <c r="F120" s="41"/>
      <c r="G120" s="41"/>
      <c r="H120" s="41"/>
      <c r="I120" s="41"/>
      <c r="J120" s="41"/>
      <c r="K120" s="41"/>
      <c r="L120" s="65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6.5" customHeight="1">
      <c r="A121" s="39"/>
      <c r="B121" s="40"/>
      <c r="C121" s="41"/>
      <c r="D121" s="41"/>
      <c r="E121" s="185" t="str">
        <f>E7</f>
        <v>Mačkov ON - oprava budovy zastávky</v>
      </c>
      <c r="F121" s="33"/>
      <c r="G121" s="33"/>
      <c r="H121" s="33"/>
      <c r="I121" s="41"/>
      <c r="J121" s="41"/>
      <c r="K121" s="41"/>
      <c r="L121" s="65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1" customFormat="1" ht="12" customHeight="1">
      <c r="B122" s="22"/>
      <c r="C122" s="33" t="s">
        <v>107</v>
      </c>
      <c r="D122" s="23"/>
      <c r="E122" s="23"/>
      <c r="F122" s="23"/>
      <c r="G122" s="23"/>
      <c r="H122" s="23"/>
      <c r="I122" s="23"/>
      <c r="J122" s="23"/>
      <c r="K122" s="23"/>
      <c r="L122" s="21"/>
    </row>
    <row r="123" s="2" customFormat="1" ht="16.5" customHeight="1">
      <c r="A123" s="39"/>
      <c r="B123" s="40"/>
      <c r="C123" s="41"/>
      <c r="D123" s="41"/>
      <c r="E123" s="185" t="s">
        <v>108</v>
      </c>
      <c r="F123" s="41"/>
      <c r="G123" s="41"/>
      <c r="H123" s="41"/>
      <c r="I123" s="41"/>
      <c r="J123" s="41"/>
      <c r="K123" s="41"/>
      <c r="L123" s="65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2" customHeight="1">
      <c r="A124" s="39"/>
      <c r="B124" s="40"/>
      <c r="C124" s="33" t="s">
        <v>109</v>
      </c>
      <c r="D124" s="41"/>
      <c r="E124" s="41"/>
      <c r="F124" s="41"/>
      <c r="G124" s="41"/>
      <c r="H124" s="41"/>
      <c r="I124" s="41"/>
      <c r="J124" s="41"/>
      <c r="K124" s="41"/>
      <c r="L124" s="65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6.5" customHeight="1">
      <c r="A125" s="39"/>
      <c r="B125" s="40"/>
      <c r="C125" s="41"/>
      <c r="D125" s="41"/>
      <c r="E125" s="78" t="str">
        <f>E11</f>
        <v>PS 03 - Vytápění</v>
      </c>
      <c r="F125" s="41"/>
      <c r="G125" s="41"/>
      <c r="H125" s="41"/>
      <c r="I125" s="41"/>
      <c r="J125" s="41"/>
      <c r="K125" s="41"/>
      <c r="L125" s="65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6.96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65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2" customHeight="1">
      <c r="A127" s="39"/>
      <c r="B127" s="40"/>
      <c r="C127" s="33" t="s">
        <v>20</v>
      </c>
      <c r="D127" s="41"/>
      <c r="E127" s="41"/>
      <c r="F127" s="28" t="str">
        <f>F14</f>
        <v>Mačkov</v>
      </c>
      <c r="G127" s="41"/>
      <c r="H127" s="41"/>
      <c r="I127" s="33" t="s">
        <v>22</v>
      </c>
      <c r="J127" s="81" t="str">
        <f>IF(J14="","",J14)</f>
        <v>8. 3. 2023</v>
      </c>
      <c r="K127" s="41"/>
      <c r="L127" s="65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6.96" customHeight="1">
      <c r="A128" s="39"/>
      <c r="B128" s="40"/>
      <c r="C128" s="41"/>
      <c r="D128" s="41"/>
      <c r="E128" s="41"/>
      <c r="F128" s="41"/>
      <c r="G128" s="41"/>
      <c r="H128" s="41"/>
      <c r="I128" s="41"/>
      <c r="J128" s="41"/>
      <c r="K128" s="41"/>
      <c r="L128" s="65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25.65" customHeight="1">
      <c r="A129" s="39"/>
      <c r="B129" s="40"/>
      <c r="C129" s="33" t="s">
        <v>24</v>
      </c>
      <c r="D129" s="41"/>
      <c r="E129" s="41"/>
      <c r="F129" s="28" t="str">
        <f>E17</f>
        <v>Správa železnic s.o., OŘ Plzeň Sušická 1168/23,</v>
      </c>
      <c r="G129" s="41"/>
      <c r="H129" s="41"/>
      <c r="I129" s="33" t="s">
        <v>30</v>
      </c>
      <c r="J129" s="37" t="str">
        <f>E23</f>
        <v>Ing.M.Neubauer, Klatovy 763/II</v>
      </c>
      <c r="K129" s="41"/>
      <c r="L129" s="65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5.15" customHeight="1">
      <c r="A130" s="39"/>
      <c r="B130" s="40"/>
      <c r="C130" s="33" t="s">
        <v>28</v>
      </c>
      <c r="D130" s="41"/>
      <c r="E130" s="41"/>
      <c r="F130" s="28" t="str">
        <f>IF(E20="","",E20)</f>
        <v>Vyplň údaj</v>
      </c>
      <c r="G130" s="41"/>
      <c r="H130" s="41"/>
      <c r="I130" s="33" t="s">
        <v>33</v>
      </c>
      <c r="J130" s="37" t="str">
        <f>E26</f>
        <v>Ing.M.Neubauer</v>
      </c>
      <c r="K130" s="41"/>
      <c r="L130" s="65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0.32" customHeight="1">
      <c r="A131" s="39"/>
      <c r="B131" s="40"/>
      <c r="C131" s="41"/>
      <c r="D131" s="41"/>
      <c r="E131" s="41"/>
      <c r="F131" s="41"/>
      <c r="G131" s="41"/>
      <c r="H131" s="41"/>
      <c r="I131" s="41"/>
      <c r="J131" s="41"/>
      <c r="K131" s="41"/>
      <c r="L131" s="65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11" customFormat="1" ht="29.28" customHeight="1">
      <c r="A132" s="201"/>
      <c r="B132" s="202"/>
      <c r="C132" s="203" t="s">
        <v>147</v>
      </c>
      <c r="D132" s="204" t="s">
        <v>61</v>
      </c>
      <c r="E132" s="204" t="s">
        <v>57</v>
      </c>
      <c r="F132" s="204" t="s">
        <v>58</v>
      </c>
      <c r="G132" s="204" t="s">
        <v>148</v>
      </c>
      <c r="H132" s="204" t="s">
        <v>149</v>
      </c>
      <c r="I132" s="204" t="s">
        <v>150</v>
      </c>
      <c r="J132" s="205" t="s">
        <v>114</v>
      </c>
      <c r="K132" s="206" t="s">
        <v>151</v>
      </c>
      <c r="L132" s="207"/>
      <c r="M132" s="102" t="s">
        <v>1</v>
      </c>
      <c r="N132" s="103" t="s">
        <v>40</v>
      </c>
      <c r="O132" s="103" t="s">
        <v>152</v>
      </c>
      <c r="P132" s="103" t="s">
        <v>153</v>
      </c>
      <c r="Q132" s="103" t="s">
        <v>154</v>
      </c>
      <c r="R132" s="103" t="s">
        <v>155</v>
      </c>
      <c r="S132" s="103" t="s">
        <v>156</v>
      </c>
      <c r="T132" s="104" t="s">
        <v>157</v>
      </c>
      <c r="U132" s="201"/>
      <c r="V132" s="201"/>
      <c r="W132" s="201"/>
      <c r="X132" s="201"/>
      <c r="Y132" s="201"/>
      <c r="Z132" s="201"/>
      <c r="AA132" s="201"/>
      <c r="AB132" s="201"/>
      <c r="AC132" s="201"/>
      <c r="AD132" s="201"/>
      <c r="AE132" s="201"/>
    </row>
    <row r="133" s="2" customFormat="1" ht="22.8" customHeight="1">
      <c r="A133" s="39"/>
      <c r="B133" s="40"/>
      <c r="C133" s="109" t="s">
        <v>158</v>
      </c>
      <c r="D133" s="41"/>
      <c r="E133" s="41"/>
      <c r="F133" s="41"/>
      <c r="G133" s="41"/>
      <c r="H133" s="41"/>
      <c r="I133" s="41"/>
      <c r="J133" s="208">
        <f>BK133</f>
        <v>0</v>
      </c>
      <c r="K133" s="41"/>
      <c r="L133" s="45"/>
      <c r="M133" s="105"/>
      <c r="N133" s="209"/>
      <c r="O133" s="106"/>
      <c r="P133" s="210">
        <f>P134+P165+P223</f>
        <v>0</v>
      </c>
      <c r="Q133" s="106"/>
      <c r="R133" s="210">
        <f>R134+R165+R223</f>
        <v>0.68862899999999994</v>
      </c>
      <c r="S133" s="106"/>
      <c r="T133" s="211">
        <f>T134+T165+T223</f>
        <v>0.4879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75</v>
      </c>
      <c r="AU133" s="18" t="s">
        <v>116</v>
      </c>
      <c r="BK133" s="212">
        <f>BK134+BK165+BK223</f>
        <v>0</v>
      </c>
    </row>
    <row r="134" s="12" customFormat="1" ht="25.92" customHeight="1">
      <c r="A134" s="12"/>
      <c r="B134" s="213"/>
      <c r="C134" s="214"/>
      <c r="D134" s="215" t="s">
        <v>75</v>
      </c>
      <c r="E134" s="216" t="s">
        <v>159</v>
      </c>
      <c r="F134" s="216" t="s">
        <v>160</v>
      </c>
      <c r="G134" s="214"/>
      <c r="H134" s="214"/>
      <c r="I134" s="217"/>
      <c r="J134" s="218">
        <f>BK134</f>
        <v>0</v>
      </c>
      <c r="K134" s="214"/>
      <c r="L134" s="219"/>
      <c r="M134" s="220"/>
      <c r="N134" s="221"/>
      <c r="O134" s="221"/>
      <c r="P134" s="222">
        <f>P135+P140+P144+P152+P162</f>
        <v>0</v>
      </c>
      <c r="Q134" s="221"/>
      <c r="R134" s="222">
        <f>R135+R140+R144+R152+R162</f>
        <v>0.371979</v>
      </c>
      <c r="S134" s="221"/>
      <c r="T134" s="223">
        <f>T135+T140+T144+T152+T162</f>
        <v>0.4879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4" t="s">
        <v>83</v>
      </c>
      <c r="AT134" s="225" t="s">
        <v>75</v>
      </c>
      <c r="AU134" s="225" t="s">
        <v>76</v>
      </c>
      <c r="AY134" s="224" t="s">
        <v>161</v>
      </c>
      <c r="BK134" s="226">
        <f>BK135+BK140+BK144+BK152+BK162</f>
        <v>0</v>
      </c>
    </row>
    <row r="135" s="12" customFormat="1" ht="22.8" customHeight="1">
      <c r="A135" s="12"/>
      <c r="B135" s="213"/>
      <c r="C135" s="214"/>
      <c r="D135" s="215" t="s">
        <v>75</v>
      </c>
      <c r="E135" s="227" t="s">
        <v>173</v>
      </c>
      <c r="F135" s="227" t="s">
        <v>247</v>
      </c>
      <c r="G135" s="214"/>
      <c r="H135" s="214"/>
      <c r="I135" s="217"/>
      <c r="J135" s="228">
        <f>BK135</f>
        <v>0</v>
      </c>
      <c r="K135" s="214"/>
      <c r="L135" s="219"/>
      <c r="M135" s="220"/>
      <c r="N135" s="221"/>
      <c r="O135" s="221"/>
      <c r="P135" s="222">
        <f>SUM(P136:P139)</f>
        <v>0</v>
      </c>
      <c r="Q135" s="221"/>
      <c r="R135" s="222">
        <f>SUM(R136:R139)</f>
        <v>0.2442</v>
      </c>
      <c r="S135" s="221"/>
      <c r="T135" s="223">
        <f>SUM(T136:T139)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4" t="s">
        <v>83</v>
      </c>
      <c r="AT135" s="225" t="s">
        <v>75</v>
      </c>
      <c r="AU135" s="225" t="s">
        <v>83</v>
      </c>
      <c r="AY135" s="224" t="s">
        <v>161</v>
      </c>
      <c r="BK135" s="226">
        <f>SUM(BK136:BK139)</f>
        <v>0</v>
      </c>
    </row>
    <row r="136" s="2" customFormat="1" ht="33" customHeight="1">
      <c r="A136" s="39"/>
      <c r="B136" s="40"/>
      <c r="C136" s="229" t="s">
        <v>83</v>
      </c>
      <c r="D136" s="229" t="s">
        <v>163</v>
      </c>
      <c r="E136" s="230" t="s">
        <v>1751</v>
      </c>
      <c r="F136" s="231" t="s">
        <v>1752</v>
      </c>
      <c r="G136" s="232" t="s">
        <v>266</v>
      </c>
      <c r="H136" s="233">
        <v>2</v>
      </c>
      <c r="I136" s="234"/>
      <c r="J136" s="235">
        <f>ROUND(I136*H136,2)</f>
        <v>0</v>
      </c>
      <c r="K136" s="236"/>
      <c r="L136" s="45"/>
      <c r="M136" s="237" t="s">
        <v>1</v>
      </c>
      <c r="N136" s="238" t="s">
        <v>43</v>
      </c>
      <c r="O136" s="93"/>
      <c r="P136" s="239">
        <f>O136*H136</f>
        <v>0</v>
      </c>
      <c r="Q136" s="239">
        <v>0.048430000000000001</v>
      </c>
      <c r="R136" s="239">
        <f>Q136*H136</f>
        <v>0.096860000000000002</v>
      </c>
      <c r="S136" s="239">
        <v>0</v>
      </c>
      <c r="T136" s="240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1" t="s">
        <v>167</v>
      </c>
      <c r="AT136" s="241" t="s">
        <v>163</v>
      </c>
      <c r="AU136" s="241" t="s">
        <v>85</v>
      </c>
      <c r="AY136" s="18" t="s">
        <v>161</v>
      </c>
      <c r="BE136" s="242">
        <f>IF(N136="základní",J136,0)</f>
        <v>0</v>
      </c>
      <c r="BF136" s="242">
        <f>IF(N136="snížená",J136,0)</f>
        <v>0</v>
      </c>
      <c r="BG136" s="242">
        <f>IF(N136="zákl. přenesená",J136,0)</f>
        <v>0</v>
      </c>
      <c r="BH136" s="242">
        <f>IF(N136="sníž. přenesená",J136,0)</f>
        <v>0</v>
      </c>
      <c r="BI136" s="242">
        <f>IF(N136="nulová",J136,0)</f>
        <v>0</v>
      </c>
      <c r="BJ136" s="18" t="s">
        <v>167</v>
      </c>
      <c r="BK136" s="242">
        <f>ROUND(I136*H136,2)</f>
        <v>0</v>
      </c>
      <c r="BL136" s="18" t="s">
        <v>167</v>
      </c>
      <c r="BM136" s="241" t="s">
        <v>2003</v>
      </c>
    </row>
    <row r="137" s="2" customFormat="1">
      <c r="A137" s="39"/>
      <c r="B137" s="40"/>
      <c r="C137" s="41"/>
      <c r="D137" s="243" t="s">
        <v>169</v>
      </c>
      <c r="E137" s="41"/>
      <c r="F137" s="244" t="s">
        <v>1752</v>
      </c>
      <c r="G137" s="41"/>
      <c r="H137" s="41"/>
      <c r="I137" s="245"/>
      <c r="J137" s="41"/>
      <c r="K137" s="41"/>
      <c r="L137" s="45"/>
      <c r="M137" s="246"/>
      <c r="N137" s="247"/>
      <c r="O137" s="93"/>
      <c r="P137" s="93"/>
      <c r="Q137" s="93"/>
      <c r="R137" s="93"/>
      <c r="S137" s="93"/>
      <c r="T137" s="94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169</v>
      </c>
      <c r="AU137" s="18" t="s">
        <v>85</v>
      </c>
    </row>
    <row r="138" s="2" customFormat="1" ht="37.8" customHeight="1">
      <c r="A138" s="39"/>
      <c r="B138" s="40"/>
      <c r="C138" s="229" t="s">
        <v>85</v>
      </c>
      <c r="D138" s="229" t="s">
        <v>163</v>
      </c>
      <c r="E138" s="230" t="s">
        <v>1754</v>
      </c>
      <c r="F138" s="231" t="s">
        <v>1755</v>
      </c>
      <c r="G138" s="232" t="s">
        <v>266</v>
      </c>
      <c r="H138" s="233">
        <v>2</v>
      </c>
      <c r="I138" s="234"/>
      <c r="J138" s="235">
        <f>ROUND(I138*H138,2)</f>
        <v>0</v>
      </c>
      <c r="K138" s="236"/>
      <c r="L138" s="45"/>
      <c r="M138" s="237" t="s">
        <v>1</v>
      </c>
      <c r="N138" s="238" t="s">
        <v>43</v>
      </c>
      <c r="O138" s="93"/>
      <c r="P138" s="239">
        <f>O138*H138</f>
        <v>0</v>
      </c>
      <c r="Q138" s="239">
        <v>0.073669999999999999</v>
      </c>
      <c r="R138" s="239">
        <f>Q138*H138</f>
        <v>0.14734</v>
      </c>
      <c r="S138" s="239">
        <v>0</v>
      </c>
      <c r="T138" s="240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1" t="s">
        <v>167</v>
      </c>
      <c r="AT138" s="241" t="s">
        <v>163</v>
      </c>
      <c r="AU138" s="241" t="s">
        <v>85</v>
      </c>
      <c r="AY138" s="18" t="s">
        <v>161</v>
      </c>
      <c r="BE138" s="242">
        <f>IF(N138="základní",J138,0)</f>
        <v>0</v>
      </c>
      <c r="BF138" s="242">
        <f>IF(N138="snížená",J138,0)</f>
        <v>0</v>
      </c>
      <c r="BG138" s="242">
        <f>IF(N138="zákl. přenesená",J138,0)</f>
        <v>0</v>
      </c>
      <c r="BH138" s="242">
        <f>IF(N138="sníž. přenesená",J138,0)</f>
        <v>0</v>
      </c>
      <c r="BI138" s="242">
        <f>IF(N138="nulová",J138,0)</f>
        <v>0</v>
      </c>
      <c r="BJ138" s="18" t="s">
        <v>167</v>
      </c>
      <c r="BK138" s="242">
        <f>ROUND(I138*H138,2)</f>
        <v>0</v>
      </c>
      <c r="BL138" s="18" t="s">
        <v>167</v>
      </c>
      <c r="BM138" s="241" t="s">
        <v>2004</v>
      </c>
    </row>
    <row r="139" s="2" customFormat="1">
      <c r="A139" s="39"/>
      <c r="B139" s="40"/>
      <c r="C139" s="41"/>
      <c r="D139" s="243" t="s">
        <v>169</v>
      </c>
      <c r="E139" s="41"/>
      <c r="F139" s="244" t="s">
        <v>1755</v>
      </c>
      <c r="G139" s="41"/>
      <c r="H139" s="41"/>
      <c r="I139" s="245"/>
      <c r="J139" s="41"/>
      <c r="K139" s="41"/>
      <c r="L139" s="45"/>
      <c r="M139" s="246"/>
      <c r="N139" s="247"/>
      <c r="O139" s="93"/>
      <c r="P139" s="93"/>
      <c r="Q139" s="93"/>
      <c r="R139" s="93"/>
      <c r="S139" s="93"/>
      <c r="T139" s="94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169</v>
      </c>
      <c r="AU139" s="18" t="s">
        <v>85</v>
      </c>
    </row>
    <row r="140" s="12" customFormat="1" ht="22.8" customHeight="1">
      <c r="A140" s="12"/>
      <c r="B140" s="213"/>
      <c r="C140" s="214"/>
      <c r="D140" s="215" t="s">
        <v>75</v>
      </c>
      <c r="E140" s="227" t="s">
        <v>196</v>
      </c>
      <c r="F140" s="227" t="s">
        <v>341</v>
      </c>
      <c r="G140" s="214"/>
      <c r="H140" s="214"/>
      <c r="I140" s="217"/>
      <c r="J140" s="228">
        <f>BK140</f>
        <v>0</v>
      </c>
      <c r="K140" s="214"/>
      <c r="L140" s="219"/>
      <c r="M140" s="220"/>
      <c r="N140" s="221"/>
      <c r="O140" s="221"/>
      <c r="P140" s="222">
        <f>SUM(P141:P143)</f>
        <v>0</v>
      </c>
      <c r="Q140" s="221"/>
      <c r="R140" s="222">
        <f>SUM(R141:R143)</f>
        <v>0.127779</v>
      </c>
      <c r="S140" s="221"/>
      <c r="T140" s="223">
        <f>SUM(T141:T143)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24" t="s">
        <v>83</v>
      </c>
      <c r="AT140" s="225" t="s">
        <v>75</v>
      </c>
      <c r="AU140" s="225" t="s">
        <v>83</v>
      </c>
      <c r="AY140" s="224" t="s">
        <v>161</v>
      </c>
      <c r="BK140" s="226">
        <f>SUM(BK141:BK143)</f>
        <v>0</v>
      </c>
    </row>
    <row r="141" s="2" customFormat="1" ht="24.15" customHeight="1">
      <c r="A141" s="39"/>
      <c r="B141" s="40"/>
      <c r="C141" s="229" t="s">
        <v>173</v>
      </c>
      <c r="D141" s="229" t="s">
        <v>163</v>
      </c>
      <c r="E141" s="230" t="s">
        <v>1765</v>
      </c>
      <c r="F141" s="231" t="s">
        <v>1766</v>
      </c>
      <c r="G141" s="232" t="s">
        <v>260</v>
      </c>
      <c r="H141" s="233">
        <v>3.3450000000000002</v>
      </c>
      <c r="I141" s="234"/>
      <c r="J141" s="235">
        <f>ROUND(I141*H141,2)</f>
        <v>0</v>
      </c>
      <c r="K141" s="236"/>
      <c r="L141" s="45"/>
      <c r="M141" s="237" t="s">
        <v>1</v>
      </c>
      <c r="N141" s="238" t="s">
        <v>43</v>
      </c>
      <c r="O141" s="93"/>
      <c r="P141" s="239">
        <f>O141*H141</f>
        <v>0</v>
      </c>
      <c r="Q141" s="239">
        <v>0.038199999999999998</v>
      </c>
      <c r="R141" s="239">
        <f>Q141*H141</f>
        <v>0.127779</v>
      </c>
      <c r="S141" s="239">
        <v>0</v>
      </c>
      <c r="T141" s="240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1" t="s">
        <v>167</v>
      </c>
      <c r="AT141" s="241" t="s">
        <v>163</v>
      </c>
      <c r="AU141" s="241" t="s">
        <v>85</v>
      </c>
      <c r="AY141" s="18" t="s">
        <v>161</v>
      </c>
      <c r="BE141" s="242">
        <f>IF(N141="základní",J141,0)</f>
        <v>0</v>
      </c>
      <c r="BF141" s="242">
        <f>IF(N141="snížená",J141,0)</f>
        <v>0</v>
      </c>
      <c r="BG141" s="242">
        <f>IF(N141="zákl. přenesená",J141,0)</f>
        <v>0</v>
      </c>
      <c r="BH141" s="242">
        <f>IF(N141="sníž. přenesená",J141,0)</f>
        <v>0</v>
      </c>
      <c r="BI141" s="242">
        <f>IF(N141="nulová",J141,0)</f>
        <v>0</v>
      </c>
      <c r="BJ141" s="18" t="s">
        <v>167</v>
      </c>
      <c r="BK141" s="242">
        <f>ROUND(I141*H141,2)</f>
        <v>0</v>
      </c>
      <c r="BL141" s="18" t="s">
        <v>167</v>
      </c>
      <c r="BM141" s="241" t="s">
        <v>2005</v>
      </c>
    </row>
    <row r="142" s="2" customFormat="1">
      <c r="A142" s="39"/>
      <c r="B142" s="40"/>
      <c r="C142" s="41"/>
      <c r="D142" s="243" t="s">
        <v>169</v>
      </c>
      <c r="E142" s="41"/>
      <c r="F142" s="244" t="s">
        <v>1766</v>
      </c>
      <c r="G142" s="41"/>
      <c r="H142" s="41"/>
      <c r="I142" s="245"/>
      <c r="J142" s="41"/>
      <c r="K142" s="41"/>
      <c r="L142" s="45"/>
      <c r="M142" s="246"/>
      <c r="N142" s="247"/>
      <c r="O142" s="93"/>
      <c r="P142" s="93"/>
      <c r="Q142" s="93"/>
      <c r="R142" s="93"/>
      <c r="S142" s="93"/>
      <c r="T142" s="94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169</v>
      </c>
      <c r="AU142" s="18" t="s">
        <v>85</v>
      </c>
    </row>
    <row r="143" s="13" customFormat="1">
      <c r="A143" s="13"/>
      <c r="B143" s="248"/>
      <c r="C143" s="249"/>
      <c r="D143" s="243" t="s">
        <v>178</v>
      </c>
      <c r="E143" s="250" t="s">
        <v>1</v>
      </c>
      <c r="F143" s="251" t="s">
        <v>2006</v>
      </c>
      <c r="G143" s="249"/>
      <c r="H143" s="252">
        <v>3.3450000000000002</v>
      </c>
      <c r="I143" s="253"/>
      <c r="J143" s="249"/>
      <c r="K143" s="249"/>
      <c r="L143" s="254"/>
      <c r="M143" s="255"/>
      <c r="N143" s="256"/>
      <c r="O143" s="256"/>
      <c r="P143" s="256"/>
      <c r="Q143" s="256"/>
      <c r="R143" s="256"/>
      <c r="S143" s="256"/>
      <c r="T143" s="257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8" t="s">
        <v>178</v>
      </c>
      <c r="AU143" s="258" t="s">
        <v>85</v>
      </c>
      <c r="AV143" s="13" t="s">
        <v>85</v>
      </c>
      <c r="AW143" s="13" t="s">
        <v>32</v>
      </c>
      <c r="AX143" s="13" t="s">
        <v>83</v>
      </c>
      <c r="AY143" s="258" t="s">
        <v>161</v>
      </c>
    </row>
    <row r="144" s="12" customFormat="1" ht="22.8" customHeight="1">
      <c r="A144" s="12"/>
      <c r="B144" s="213"/>
      <c r="C144" s="214"/>
      <c r="D144" s="215" t="s">
        <v>75</v>
      </c>
      <c r="E144" s="227" t="s">
        <v>211</v>
      </c>
      <c r="F144" s="227" t="s">
        <v>517</v>
      </c>
      <c r="G144" s="214"/>
      <c r="H144" s="214"/>
      <c r="I144" s="217"/>
      <c r="J144" s="228">
        <f>BK144</f>
        <v>0</v>
      </c>
      <c r="K144" s="214"/>
      <c r="L144" s="219"/>
      <c r="M144" s="220"/>
      <c r="N144" s="221"/>
      <c r="O144" s="221"/>
      <c r="P144" s="222">
        <f>SUM(P145:P151)</f>
        <v>0</v>
      </c>
      <c r="Q144" s="221"/>
      <c r="R144" s="222">
        <f>SUM(R145:R151)</f>
        <v>0</v>
      </c>
      <c r="S144" s="221"/>
      <c r="T144" s="223">
        <f>SUM(T145:T151)</f>
        <v>0.4879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24" t="s">
        <v>83</v>
      </c>
      <c r="AT144" s="225" t="s">
        <v>75</v>
      </c>
      <c r="AU144" s="225" t="s">
        <v>83</v>
      </c>
      <c r="AY144" s="224" t="s">
        <v>161</v>
      </c>
      <c r="BK144" s="226">
        <f>SUM(BK145:BK151)</f>
        <v>0</v>
      </c>
    </row>
    <row r="145" s="2" customFormat="1" ht="24.15" customHeight="1">
      <c r="A145" s="39"/>
      <c r="B145" s="40"/>
      <c r="C145" s="229" t="s">
        <v>167</v>
      </c>
      <c r="D145" s="229" t="s">
        <v>163</v>
      </c>
      <c r="E145" s="230" t="s">
        <v>1790</v>
      </c>
      <c r="F145" s="231" t="s">
        <v>1791</v>
      </c>
      <c r="G145" s="232" t="s">
        <v>266</v>
      </c>
      <c r="H145" s="233">
        <v>2</v>
      </c>
      <c r="I145" s="234"/>
      <c r="J145" s="235">
        <f>ROUND(I145*H145,2)</f>
        <v>0</v>
      </c>
      <c r="K145" s="236"/>
      <c r="L145" s="45"/>
      <c r="M145" s="237" t="s">
        <v>1</v>
      </c>
      <c r="N145" s="238" t="s">
        <v>43</v>
      </c>
      <c r="O145" s="93"/>
      <c r="P145" s="239">
        <f>O145*H145</f>
        <v>0</v>
      </c>
      <c r="Q145" s="239">
        <v>0</v>
      </c>
      <c r="R145" s="239">
        <f>Q145*H145</f>
        <v>0</v>
      </c>
      <c r="S145" s="239">
        <v>0.025000000000000001</v>
      </c>
      <c r="T145" s="240">
        <f>S145*H145</f>
        <v>0.050000000000000003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1" t="s">
        <v>167</v>
      </c>
      <c r="AT145" s="241" t="s">
        <v>163</v>
      </c>
      <c r="AU145" s="241" t="s">
        <v>85</v>
      </c>
      <c r="AY145" s="18" t="s">
        <v>161</v>
      </c>
      <c r="BE145" s="242">
        <f>IF(N145="základní",J145,0)</f>
        <v>0</v>
      </c>
      <c r="BF145" s="242">
        <f>IF(N145="snížená",J145,0)</f>
        <v>0</v>
      </c>
      <c r="BG145" s="242">
        <f>IF(N145="zákl. přenesená",J145,0)</f>
        <v>0</v>
      </c>
      <c r="BH145" s="242">
        <f>IF(N145="sníž. přenesená",J145,0)</f>
        <v>0</v>
      </c>
      <c r="BI145" s="242">
        <f>IF(N145="nulová",J145,0)</f>
        <v>0</v>
      </c>
      <c r="BJ145" s="18" t="s">
        <v>167</v>
      </c>
      <c r="BK145" s="242">
        <f>ROUND(I145*H145,2)</f>
        <v>0</v>
      </c>
      <c r="BL145" s="18" t="s">
        <v>167</v>
      </c>
      <c r="BM145" s="241" t="s">
        <v>2007</v>
      </c>
    </row>
    <row r="146" s="2" customFormat="1">
      <c r="A146" s="39"/>
      <c r="B146" s="40"/>
      <c r="C146" s="41"/>
      <c r="D146" s="243" t="s">
        <v>169</v>
      </c>
      <c r="E146" s="41"/>
      <c r="F146" s="244" t="s">
        <v>1791</v>
      </c>
      <c r="G146" s="41"/>
      <c r="H146" s="41"/>
      <c r="I146" s="245"/>
      <c r="J146" s="41"/>
      <c r="K146" s="41"/>
      <c r="L146" s="45"/>
      <c r="M146" s="246"/>
      <c r="N146" s="247"/>
      <c r="O146" s="93"/>
      <c r="P146" s="93"/>
      <c r="Q146" s="93"/>
      <c r="R146" s="93"/>
      <c r="S146" s="93"/>
      <c r="T146" s="94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169</v>
      </c>
      <c r="AU146" s="18" t="s">
        <v>85</v>
      </c>
    </row>
    <row r="147" s="2" customFormat="1" ht="24.15" customHeight="1">
      <c r="A147" s="39"/>
      <c r="B147" s="40"/>
      <c r="C147" s="229" t="s">
        <v>191</v>
      </c>
      <c r="D147" s="229" t="s">
        <v>163</v>
      </c>
      <c r="E147" s="230" t="s">
        <v>1793</v>
      </c>
      <c r="F147" s="231" t="s">
        <v>1794</v>
      </c>
      <c r="G147" s="232" t="s">
        <v>266</v>
      </c>
      <c r="H147" s="233">
        <v>2</v>
      </c>
      <c r="I147" s="234"/>
      <c r="J147" s="235">
        <f>ROUND(I147*H147,2)</f>
        <v>0</v>
      </c>
      <c r="K147" s="236"/>
      <c r="L147" s="45"/>
      <c r="M147" s="237" t="s">
        <v>1</v>
      </c>
      <c r="N147" s="238" t="s">
        <v>43</v>
      </c>
      <c r="O147" s="93"/>
      <c r="P147" s="239">
        <f>O147*H147</f>
        <v>0</v>
      </c>
      <c r="Q147" s="239">
        <v>0</v>
      </c>
      <c r="R147" s="239">
        <f>Q147*H147</f>
        <v>0</v>
      </c>
      <c r="S147" s="239">
        <v>0.073999999999999996</v>
      </c>
      <c r="T147" s="240">
        <f>S147*H147</f>
        <v>0.14799999999999999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1" t="s">
        <v>167</v>
      </c>
      <c r="AT147" s="241" t="s">
        <v>163</v>
      </c>
      <c r="AU147" s="241" t="s">
        <v>85</v>
      </c>
      <c r="AY147" s="18" t="s">
        <v>161</v>
      </c>
      <c r="BE147" s="242">
        <f>IF(N147="základní",J147,0)</f>
        <v>0</v>
      </c>
      <c r="BF147" s="242">
        <f>IF(N147="snížená",J147,0)</f>
        <v>0</v>
      </c>
      <c r="BG147" s="242">
        <f>IF(N147="zákl. přenesená",J147,0)</f>
        <v>0</v>
      </c>
      <c r="BH147" s="242">
        <f>IF(N147="sníž. přenesená",J147,0)</f>
        <v>0</v>
      </c>
      <c r="BI147" s="242">
        <f>IF(N147="nulová",J147,0)</f>
        <v>0</v>
      </c>
      <c r="BJ147" s="18" t="s">
        <v>167</v>
      </c>
      <c r="BK147" s="242">
        <f>ROUND(I147*H147,2)</f>
        <v>0</v>
      </c>
      <c r="BL147" s="18" t="s">
        <v>167</v>
      </c>
      <c r="BM147" s="241" t="s">
        <v>2008</v>
      </c>
    </row>
    <row r="148" s="2" customFormat="1">
      <c r="A148" s="39"/>
      <c r="B148" s="40"/>
      <c r="C148" s="41"/>
      <c r="D148" s="243" t="s">
        <v>169</v>
      </c>
      <c r="E148" s="41"/>
      <c r="F148" s="244" t="s">
        <v>1794</v>
      </c>
      <c r="G148" s="41"/>
      <c r="H148" s="41"/>
      <c r="I148" s="245"/>
      <c r="J148" s="41"/>
      <c r="K148" s="41"/>
      <c r="L148" s="45"/>
      <c r="M148" s="246"/>
      <c r="N148" s="247"/>
      <c r="O148" s="93"/>
      <c r="P148" s="93"/>
      <c r="Q148" s="93"/>
      <c r="R148" s="93"/>
      <c r="S148" s="93"/>
      <c r="T148" s="94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169</v>
      </c>
      <c r="AU148" s="18" t="s">
        <v>85</v>
      </c>
    </row>
    <row r="149" s="2" customFormat="1" ht="24.15" customHeight="1">
      <c r="A149" s="39"/>
      <c r="B149" s="40"/>
      <c r="C149" s="229" t="s">
        <v>196</v>
      </c>
      <c r="D149" s="229" t="s">
        <v>163</v>
      </c>
      <c r="E149" s="230" t="s">
        <v>1796</v>
      </c>
      <c r="F149" s="231" t="s">
        <v>1797</v>
      </c>
      <c r="G149" s="232" t="s">
        <v>166</v>
      </c>
      <c r="H149" s="233">
        <v>22.300000000000001</v>
      </c>
      <c r="I149" s="234"/>
      <c r="J149" s="235">
        <f>ROUND(I149*H149,2)</f>
        <v>0</v>
      </c>
      <c r="K149" s="236"/>
      <c r="L149" s="45"/>
      <c r="M149" s="237" t="s">
        <v>1</v>
      </c>
      <c r="N149" s="238" t="s">
        <v>43</v>
      </c>
      <c r="O149" s="93"/>
      <c r="P149" s="239">
        <f>O149*H149</f>
        <v>0</v>
      </c>
      <c r="Q149" s="239">
        <v>0</v>
      </c>
      <c r="R149" s="239">
        <f>Q149*H149</f>
        <v>0</v>
      </c>
      <c r="S149" s="239">
        <v>0.012999999999999999</v>
      </c>
      <c r="T149" s="240">
        <f>S149*H149</f>
        <v>0.28989999999999999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1" t="s">
        <v>167</v>
      </c>
      <c r="AT149" s="241" t="s">
        <v>163</v>
      </c>
      <c r="AU149" s="241" t="s">
        <v>85</v>
      </c>
      <c r="AY149" s="18" t="s">
        <v>161</v>
      </c>
      <c r="BE149" s="242">
        <f>IF(N149="základní",J149,0)</f>
        <v>0</v>
      </c>
      <c r="BF149" s="242">
        <f>IF(N149="snížená",J149,0)</f>
        <v>0</v>
      </c>
      <c r="BG149" s="242">
        <f>IF(N149="zákl. přenesená",J149,0)</f>
        <v>0</v>
      </c>
      <c r="BH149" s="242">
        <f>IF(N149="sníž. přenesená",J149,0)</f>
        <v>0</v>
      </c>
      <c r="BI149" s="242">
        <f>IF(N149="nulová",J149,0)</f>
        <v>0</v>
      </c>
      <c r="BJ149" s="18" t="s">
        <v>167</v>
      </c>
      <c r="BK149" s="242">
        <f>ROUND(I149*H149,2)</f>
        <v>0</v>
      </c>
      <c r="BL149" s="18" t="s">
        <v>167</v>
      </c>
      <c r="BM149" s="241" t="s">
        <v>2009</v>
      </c>
    </row>
    <row r="150" s="2" customFormat="1">
      <c r="A150" s="39"/>
      <c r="B150" s="40"/>
      <c r="C150" s="41"/>
      <c r="D150" s="243" t="s">
        <v>169</v>
      </c>
      <c r="E150" s="41"/>
      <c r="F150" s="244" t="s">
        <v>1797</v>
      </c>
      <c r="G150" s="41"/>
      <c r="H150" s="41"/>
      <c r="I150" s="245"/>
      <c r="J150" s="41"/>
      <c r="K150" s="41"/>
      <c r="L150" s="45"/>
      <c r="M150" s="246"/>
      <c r="N150" s="247"/>
      <c r="O150" s="93"/>
      <c r="P150" s="93"/>
      <c r="Q150" s="93"/>
      <c r="R150" s="93"/>
      <c r="S150" s="93"/>
      <c r="T150" s="94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169</v>
      </c>
      <c r="AU150" s="18" t="s">
        <v>85</v>
      </c>
    </row>
    <row r="151" s="13" customFormat="1">
      <c r="A151" s="13"/>
      <c r="B151" s="248"/>
      <c r="C151" s="249"/>
      <c r="D151" s="243" t="s">
        <v>178</v>
      </c>
      <c r="E151" s="250" t="s">
        <v>1</v>
      </c>
      <c r="F151" s="251" t="s">
        <v>2010</v>
      </c>
      <c r="G151" s="249"/>
      <c r="H151" s="252">
        <v>22.300000000000001</v>
      </c>
      <c r="I151" s="253"/>
      <c r="J151" s="249"/>
      <c r="K151" s="249"/>
      <c r="L151" s="254"/>
      <c r="M151" s="255"/>
      <c r="N151" s="256"/>
      <c r="O151" s="256"/>
      <c r="P151" s="256"/>
      <c r="Q151" s="256"/>
      <c r="R151" s="256"/>
      <c r="S151" s="256"/>
      <c r="T151" s="257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8" t="s">
        <v>178</v>
      </c>
      <c r="AU151" s="258" t="s">
        <v>85</v>
      </c>
      <c r="AV151" s="13" t="s">
        <v>85</v>
      </c>
      <c r="AW151" s="13" t="s">
        <v>32</v>
      </c>
      <c r="AX151" s="13" t="s">
        <v>83</v>
      </c>
      <c r="AY151" s="258" t="s">
        <v>161</v>
      </c>
    </row>
    <row r="152" s="12" customFormat="1" ht="22.8" customHeight="1">
      <c r="A152" s="12"/>
      <c r="B152" s="213"/>
      <c r="C152" s="214"/>
      <c r="D152" s="215" t="s">
        <v>75</v>
      </c>
      <c r="E152" s="227" t="s">
        <v>733</v>
      </c>
      <c r="F152" s="227" t="s">
        <v>734</v>
      </c>
      <c r="G152" s="214"/>
      <c r="H152" s="214"/>
      <c r="I152" s="217"/>
      <c r="J152" s="228">
        <f>BK152</f>
        <v>0</v>
      </c>
      <c r="K152" s="214"/>
      <c r="L152" s="219"/>
      <c r="M152" s="220"/>
      <c r="N152" s="221"/>
      <c r="O152" s="221"/>
      <c r="P152" s="222">
        <f>SUM(P153:P161)</f>
        <v>0</v>
      </c>
      <c r="Q152" s="221"/>
      <c r="R152" s="222">
        <f>SUM(R153:R161)</f>
        <v>0</v>
      </c>
      <c r="S152" s="221"/>
      <c r="T152" s="223">
        <f>SUM(T153:T161)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24" t="s">
        <v>83</v>
      </c>
      <c r="AT152" s="225" t="s">
        <v>75</v>
      </c>
      <c r="AU152" s="225" t="s">
        <v>83</v>
      </c>
      <c r="AY152" s="224" t="s">
        <v>161</v>
      </c>
      <c r="BK152" s="226">
        <f>SUM(BK153:BK161)</f>
        <v>0</v>
      </c>
    </row>
    <row r="153" s="2" customFormat="1" ht="33" customHeight="1">
      <c r="A153" s="39"/>
      <c r="B153" s="40"/>
      <c r="C153" s="229" t="s">
        <v>201</v>
      </c>
      <c r="D153" s="229" t="s">
        <v>163</v>
      </c>
      <c r="E153" s="230" t="s">
        <v>736</v>
      </c>
      <c r="F153" s="231" t="s">
        <v>737</v>
      </c>
      <c r="G153" s="232" t="s">
        <v>214</v>
      </c>
      <c r="H153" s="233">
        <v>0.48799999999999999</v>
      </c>
      <c r="I153" s="234"/>
      <c r="J153" s="235">
        <f>ROUND(I153*H153,2)</f>
        <v>0</v>
      </c>
      <c r="K153" s="236"/>
      <c r="L153" s="45"/>
      <c r="M153" s="237" t="s">
        <v>1</v>
      </c>
      <c r="N153" s="238" t="s">
        <v>43</v>
      </c>
      <c r="O153" s="93"/>
      <c r="P153" s="239">
        <f>O153*H153</f>
        <v>0</v>
      </c>
      <c r="Q153" s="239">
        <v>0</v>
      </c>
      <c r="R153" s="239">
        <f>Q153*H153</f>
        <v>0</v>
      </c>
      <c r="S153" s="239">
        <v>0</v>
      </c>
      <c r="T153" s="240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1" t="s">
        <v>167</v>
      </c>
      <c r="AT153" s="241" t="s">
        <v>163</v>
      </c>
      <c r="AU153" s="241" t="s">
        <v>85</v>
      </c>
      <c r="AY153" s="18" t="s">
        <v>161</v>
      </c>
      <c r="BE153" s="242">
        <f>IF(N153="základní",J153,0)</f>
        <v>0</v>
      </c>
      <c r="BF153" s="242">
        <f>IF(N153="snížená",J153,0)</f>
        <v>0</v>
      </c>
      <c r="BG153" s="242">
        <f>IF(N153="zákl. přenesená",J153,0)</f>
        <v>0</v>
      </c>
      <c r="BH153" s="242">
        <f>IF(N153="sníž. přenesená",J153,0)</f>
        <v>0</v>
      </c>
      <c r="BI153" s="242">
        <f>IF(N153="nulová",J153,0)</f>
        <v>0</v>
      </c>
      <c r="BJ153" s="18" t="s">
        <v>167</v>
      </c>
      <c r="BK153" s="242">
        <f>ROUND(I153*H153,2)</f>
        <v>0</v>
      </c>
      <c r="BL153" s="18" t="s">
        <v>167</v>
      </c>
      <c r="BM153" s="241" t="s">
        <v>2011</v>
      </c>
    </row>
    <row r="154" s="2" customFormat="1">
      <c r="A154" s="39"/>
      <c r="B154" s="40"/>
      <c r="C154" s="41"/>
      <c r="D154" s="243" t="s">
        <v>169</v>
      </c>
      <c r="E154" s="41"/>
      <c r="F154" s="244" t="s">
        <v>737</v>
      </c>
      <c r="G154" s="41"/>
      <c r="H154" s="41"/>
      <c r="I154" s="245"/>
      <c r="J154" s="41"/>
      <c r="K154" s="41"/>
      <c r="L154" s="45"/>
      <c r="M154" s="246"/>
      <c r="N154" s="247"/>
      <c r="O154" s="93"/>
      <c r="P154" s="93"/>
      <c r="Q154" s="93"/>
      <c r="R154" s="93"/>
      <c r="S154" s="93"/>
      <c r="T154" s="94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169</v>
      </c>
      <c r="AU154" s="18" t="s">
        <v>85</v>
      </c>
    </row>
    <row r="155" s="2" customFormat="1" ht="24.15" customHeight="1">
      <c r="A155" s="39"/>
      <c r="B155" s="40"/>
      <c r="C155" s="229" t="s">
        <v>206</v>
      </c>
      <c r="D155" s="229" t="s">
        <v>163</v>
      </c>
      <c r="E155" s="230" t="s">
        <v>740</v>
      </c>
      <c r="F155" s="231" t="s">
        <v>741</v>
      </c>
      <c r="G155" s="232" t="s">
        <v>214</v>
      </c>
      <c r="H155" s="233">
        <v>0.48799999999999999</v>
      </c>
      <c r="I155" s="234"/>
      <c r="J155" s="235">
        <f>ROUND(I155*H155,2)</f>
        <v>0</v>
      </c>
      <c r="K155" s="236"/>
      <c r="L155" s="45"/>
      <c r="M155" s="237" t="s">
        <v>1</v>
      </c>
      <c r="N155" s="238" t="s">
        <v>43</v>
      </c>
      <c r="O155" s="93"/>
      <c r="P155" s="239">
        <f>O155*H155</f>
        <v>0</v>
      </c>
      <c r="Q155" s="239">
        <v>0</v>
      </c>
      <c r="R155" s="239">
        <f>Q155*H155</f>
        <v>0</v>
      </c>
      <c r="S155" s="239">
        <v>0</v>
      </c>
      <c r="T155" s="240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1" t="s">
        <v>167</v>
      </c>
      <c r="AT155" s="241" t="s">
        <v>163</v>
      </c>
      <c r="AU155" s="241" t="s">
        <v>85</v>
      </c>
      <c r="AY155" s="18" t="s">
        <v>161</v>
      </c>
      <c r="BE155" s="242">
        <f>IF(N155="základní",J155,0)</f>
        <v>0</v>
      </c>
      <c r="BF155" s="242">
        <f>IF(N155="snížená",J155,0)</f>
        <v>0</v>
      </c>
      <c r="BG155" s="242">
        <f>IF(N155="zákl. přenesená",J155,0)</f>
        <v>0</v>
      </c>
      <c r="BH155" s="242">
        <f>IF(N155="sníž. přenesená",J155,0)</f>
        <v>0</v>
      </c>
      <c r="BI155" s="242">
        <f>IF(N155="nulová",J155,0)</f>
        <v>0</v>
      </c>
      <c r="BJ155" s="18" t="s">
        <v>167</v>
      </c>
      <c r="BK155" s="242">
        <f>ROUND(I155*H155,2)</f>
        <v>0</v>
      </c>
      <c r="BL155" s="18" t="s">
        <v>167</v>
      </c>
      <c r="BM155" s="241" t="s">
        <v>2012</v>
      </c>
    </row>
    <row r="156" s="2" customFormat="1">
      <c r="A156" s="39"/>
      <c r="B156" s="40"/>
      <c r="C156" s="41"/>
      <c r="D156" s="243" t="s">
        <v>169</v>
      </c>
      <c r="E156" s="41"/>
      <c r="F156" s="244" t="s">
        <v>741</v>
      </c>
      <c r="G156" s="41"/>
      <c r="H156" s="41"/>
      <c r="I156" s="245"/>
      <c r="J156" s="41"/>
      <c r="K156" s="41"/>
      <c r="L156" s="45"/>
      <c r="M156" s="246"/>
      <c r="N156" s="247"/>
      <c r="O156" s="93"/>
      <c r="P156" s="93"/>
      <c r="Q156" s="93"/>
      <c r="R156" s="93"/>
      <c r="S156" s="93"/>
      <c r="T156" s="94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169</v>
      </c>
      <c r="AU156" s="18" t="s">
        <v>85</v>
      </c>
    </row>
    <row r="157" s="2" customFormat="1" ht="24.15" customHeight="1">
      <c r="A157" s="39"/>
      <c r="B157" s="40"/>
      <c r="C157" s="229" t="s">
        <v>211</v>
      </c>
      <c r="D157" s="229" t="s">
        <v>163</v>
      </c>
      <c r="E157" s="230" t="s">
        <v>744</v>
      </c>
      <c r="F157" s="231" t="s">
        <v>745</v>
      </c>
      <c r="G157" s="232" t="s">
        <v>214</v>
      </c>
      <c r="H157" s="233">
        <v>6.8319999999999999</v>
      </c>
      <c r="I157" s="234"/>
      <c r="J157" s="235">
        <f>ROUND(I157*H157,2)</f>
        <v>0</v>
      </c>
      <c r="K157" s="236"/>
      <c r="L157" s="45"/>
      <c r="M157" s="237" t="s">
        <v>1</v>
      </c>
      <c r="N157" s="238" t="s">
        <v>43</v>
      </c>
      <c r="O157" s="93"/>
      <c r="P157" s="239">
        <f>O157*H157</f>
        <v>0</v>
      </c>
      <c r="Q157" s="239">
        <v>0</v>
      </c>
      <c r="R157" s="239">
        <f>Q157*H157</f>
        <v>0</v>
      </c>
      <c r="S157" s="239">
        <v>0</v>
      </c>
      <c r="T157" s="240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1" t="s">
        <v>167</v>
      </c>
      <c r="AT157" s="241" t="s">
        <v>163</v>
      </c>
      <c r="AU157" s="241" t="s">
        <v>85</v>
      </c>
      <c r="AY157" s="18" t="s">
        <v>161</v>
      </c>
      <c r="BE157" s="242">
        <f>IF(N157="základní",J157,0)</f>
        <v>0</v>
      </c>
      <c r="BF157" s="242">
        <f>IF(N157="snížená",J157,0)</f>
        <v>0</v>
      </c>
      <c r="BG157" s="242">
        <f>IF(N157="zákl. přenesená",J157,0)</f>
        <v>0</v>
      </c>
      <c r="BH157" s="242">
        <f>IF(N157="sníž. přenesená",J157,0)</f>
        <v>0</v>
      </c>
      <c r="BI157" s="242">
        <f>IF(N157="nulová",J157,0)</f>
        <v>0</v>
      </c>
      <c r="BJ157" s="18" t="s">
        <v>167</v>
      </c>
      <c r="BK157" s="242">
        <f>ROUND(I157*H157,2)</f>
        <v>0</v>
      </c>
      <c r="BL157" s="18" t="s">
        <v>167</v>
      </c>
      <c r="BM157" s="241" t="s">
        <v>2013</v>
      </c>
    </row>
    <row r="158" s="2" customFormat="1">
      <c r="A158" s="39"/>
      <c r="B158" s="40"/>
      <c r="C158" s="41"/>
      <c r="D158" s="243" t="s">
        <v>169</v>
      </c>
      <c r="E158" s="41"/>
      <c r="F158" s="244" t="s">
        <v>745</v>
      </c>
      <c r="G158" s="41"/>
      <c r="H158" s="41"/>
      <c r="I158" s="245"/>
      <c r="J158" s="41"/>
      <c r="K158" s="41"/>
      <c r="L158" s="45"/>
      <c r="M158" s="246"/>
      <c r="N158" s="247"/>
      <c r="O158" s="93"/>
      <c r="P158" s="93"/>
      <c r="Q158" s="93"/>
      <c r="R158" s="93"/>
      <c r="S158" s="93"/>
      <c r="T158" s="94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169</v>
      </c>
      <c r="AU158" s="18" t="s">
        <v>85</v>
      </c>
    </row>
    <row r="159" s="13" customFormat="1">
      <c r="A159" s="13"/>
      <c r="B159" s="248"/>
      <c r="C159" s="249"/>
      <c r="D159" s="243" t="s">
        <v>178</v>
      </c>
      <c r="E159" s="250" t="s">
        <v>1</v>
      </c>
      <c r="F159" s="251" t="s">
        <v>2014</v>
      </c>
      <c r="G159" s="249"/>
      <c r="H159" s="252">
        <v>6.8319999999999999</v>
      </c>
      <c r="I159" s="253"/>
      <c r="J159" s="249"/>
      <c r="K159" s="249"/>
      <c r="L159" s="254"/>
      <c r="M159" s="255"/>
      <c r="N159" s="256"/>
      <c r="O159" s="256"/>
      <c r="P159" s="256"/>
      <c r="Q159" s="256"/>
      <c r="R159" s="256"/>
      <c r="S159" s="256"/>
      <c r="T159" s="257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8" t="s">
        <v>178</v>
      </c>
      <c r="AU159" s="258" t="s">
        <v>85</v>
      </c>
      <c r="AV159" s="13" t="s">
        <v>85</v>
      </c>
      <c r="AW159" s="13" t="s">
        <v>32</v>
      </c>
      <c r="AX159" s="13" t="s">
        <v>83</v>
      </c>
      <c r="AY159" s="258" t="s">
        <v>161</v>
      </c>
    </row>
    <row r="160" s="2" customFormat="1" ht="33" customHeight="1">
      <c r="A160" s="39"/>
      <c r="B160" s="40"/>
      <c r="C160" s="229" t="s">
        <v>217</v>
      </c>
      <c r="D160" s="229" t="s">
        <v>163</v>
      </c>
      <c r="E160" s="230" t="s">
        <v>749</v>
      </c>
      <c r="F160" s="231" t="s">
        <v>750</v>
      </c>
      <c r="G160" s="232" t="s">
        <v>214</v>
      </c>
      <c r="H160" s="233">
        <v>0.48799999999999999</v>
      </c>
      <c r="I160" s="234"/>
      <c r="J160" s="235">
        <f>ROUND(I160*H160,2)</f>
        <v>0</v>
      </c>
      <c r="K160" s="236"/>
      <c r="L160" s="45"/>
      <c r="M160" s="237" t="s">
        <v>1</v>
      </c>
      <c r="N160" s="238" t="s">
        <v>43</v>
      </c>
      <c r="O160" s="93"/>
      <c r="P160" s="239">
        <f>O160*H160</f>
        <v>0</v>
      </c>
      <c r="Q160" s="239">
        <v>0</v>
      </c>
      <c r="R160" s="239">
        <f>Q160*H160</f>
        <v>0</v>
      </c>
      <c r="S160" s="239">
        <v>0</v>
      </c>
      <c r="T160" s="240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1" t="s">
        <v>167</v>
      </c>
      <c r="AT160" s="241" t="s">
        <v>163</v>
      </c>
      <c r="AU160" s="241" t="s">
        <v>85</v>
      </c>
      <c r="AY160" s="18" t="s">
        <v>161</v>
      </c>
      <c r="BE160" s="242">
        <f>IF(N160="základní",J160,0)</f>
        <v>0</v>
      </c>
      <c r="BF160" s="242">
        <f>IF(N160="snížená",J160,0)</f>
        <v>0</v>
      </c>
      <c r="BG160" s="242">
        <f>IF(N160="zákl. přenesená",J160,0)</f>
        <v>0</v>
      </c>
      <c r="BH160" s="242">
        <f>IF(N160="sníž. přenesená",J160,0)</f>
        <v>0</v>
      </c>
      <c r="BI160" s="242">
        <f>IF(N160="nulová",J160,0)</f>
        <v>0</v>
      </c>
      <c r="BJ160" s="18" t="s">
        <v>167</v>
      </c>
      <c r="BK160" s="242">
        <f>ROUND(I160*H160,2)</f>
        <v>0</v>
      </c>
      <c r="BL160" s="18" t="s">
        <v>167</v>
      </c>
      <c r="BM160" s="241" t="s">
        <v>2015</v>
      </c>
    </row>
    <row r="161" s="2" customFormat="1">
      <c r="A161" s="39"/>
      <c r="B161" s="40"/>
      <c r="C161" s="41"/>
      <c r="D161" s="243" t="s">
        <v>169</v>
      </c>
      <c r="E161" s="41"/>
      <c r="F161" s="244" t="s">
        <v>750</v>
      </c>
      <c r="G161" s="41"/>
      <c r="H161" s="41"/>
      <c r="I161" s="245"/>
      <c r="J161" s="41"/>
      <c r="K161" s="41"/>
      <c r="L161" s="45"/>
      <c r="M161" s="246"/>
      <c r="N161" s="247"/>
      <c r="O161" s="93"/>
      <c r="P161" s="93"/>
      <c r="Q161" s="93"/>
      <c r="R161" s="93"/>
      <c r="S161" s="93"/>
      <c r="T161" s="94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169</v>
      </c>
      <c r="AU161" s="18" t="s">
        <v>85</v>
      </c>
    </row>
    <row r="162" s="12" customFormat="1" ht="22.8" customHeight="1">
      <c r="A162" s="12"/>
      <c r="B162" s="213"/>
      <c r="C162" s="214"/>
      <c r="D162" s="215" t="s">
        <v>75</v>
      </c>
      <c r="E162" s="227" t="s">
        <v>752</v>
      </c>
      <c r="F162" s="227" t="s">
        <v>753</v>
      </c>
      <c r="G162" s="214"/>
      <c r="H162" s="214"/>
      <c r="I162" s="217"/>
      <c r="J162" s="228">
        <f>BK162</f>
        <v>0</v>
      </c>
      <c r="K162" s="214"/>
      <c r="L162" s="219"/>
      <c r="M162" s="220"/>
      <c r="N162" s="221"/>
      <c r="O162" s="221"/>
      <c r="P162" s="222">
        <f>SUM(P163:P164)</f>
        <v>0</v>
      </c>
      <c r="Q162" s="221"/>
      <c r="R162" s="222">
        <f>SUM(R163:R164)</f>
        <v>0</v>
      </c>
      <c r="S162" s="221"/>
      <c r="T162" s="223">
        <f>SUM(T163:T164)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24" t="s">
        <v>83</v>
      </c>
      <c r="AT162" s="225" t="s">
        <v>75</v>
      </c>
      <c r="AU162" s="225" t="s">
        <v>83</v>
      </c>
      <c r="AY162" s="224" t="s">
        <v>161</v>
      </c>
      <c r="BK162" s="226">
        <f>SUM(BK163:BK164)</f>
        <v>0</v>
      </c>
    </row>
    <row r="163" s="2" customFormat="1" ht="24.15" customHeight="1">
      <c r="A163" s="39"/>
      <c r="B163" s="40"/>
      <c r="C163" s="229" t="s">
        <v>222</v>
      </c>
      <c r="D163" s="229" t="s">
        <v>163</v>
      </c>
      <c r="E163" s="230" t="s">
        <v>755</v>
      </c>
      <c r="F163" s="231" t="s">
        <v>756</v>
      </c>
      <c r="G163" s="232" t="s">
        <v>214</v>
      </c>
      <c r="H163" s="233">
        <v>0.372</v>
      </c>
      <c r="I163" s="234"/>
      <c r="J163" s="235">
        <f>ROUND(I163*H163,2)</f>
        <v>0</v>
      </c>
      <c r="K163" s="236"/>
      <c r="L163" s="45"/>
      <c r="M163" s="237" t="s">
        <v>1</v>
      </c>
      <c r="N163" s="238" t="s">
        <v>43</v>
      </c>
      <c r="O163" s="93"/>
      <c r="P163" s="239">
        <f>O163*H163</f>
        <v>0</v>
      </c>
      <c r="Q163" s="239">
        <v>0</v>
      </c>
      <c r="R163" s="239">
        <f>Q163*H163</f>
        <v>0</v>
      </c>
      <c r="S163" s="239">
        <v>0</v>
      </c>
      <c r="T163" s="240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1" t="s">
        <v>167</v>
      </c>
      <c r="AT163" s="241" t="s">
        <v>163</v>
      </c>
      <c r="AU163" s="241" t="s">
        <v>85</v>
      </c>
      <c r="AY163" s="18" t="s">
        <v>161</v>
      </c>
      <c r="BE163" s="242">
        <f>IF(N163="základní",J163,0)</f>
        <v>0</v>
      </c>
      <c r="BF163" s="242">
        <f>IF(N163="snížená",J163,0)</f>
        <v>0</v>
      </c>
      <c r="BG163" s="242">
        <f>IF(N163="zákl. přenesená",J163,0)</f>
        <v>0</v>
      </c>
      <c r="BH163" s="242">
        <f>IF(N163="sníž. přenesená",J163,0)</f>
        <v>0</v>
      </c>
      <c r="BI163" s="242">
        <f>IF(N163="nulová",J163,0)</f>
        <v>0</v>
      </c>
      <c r="BJ163" s="18" t="s">
        <v>167</v>
      </c>
      <c r="BK163" s="242">
        <f>ROUND(I163*H163,2)</f>
        <v>0</v>
      </c>
      <c r="BL163" s="18" t="s">
        <v>167</v>
      </c>
      <c r="BM163" s="241" t="s">
        <v>2016</v>
      </c>
    </row>
    <row r="164" s="2" customFormat="1">
      <c r="A164" s="39"/>
      <c r="B164" s="40"/>
      <c r="C164" s="41"/>
      <c r="D164" s="243" t="s">
        <v>169</v>
      </c>
      <c r="E164" s="41"/>
      <c r="F164" s="244" t="s">
        <v>756</v>
      </c>
      <c r="G164" s="41"/>
      <c r="H164" s="41"/>
      <c r="I164" s="245"/>
      <c r="J164" s="41"/>
      <c r="K164" s="41"/>
      <c r="L164" s="45"/>
      <c r="M164" s="246"/>
      <c r="N164" s="247"/>
      <c r="O164" s="93"/>
      <c r="P164" s="93"/>
      <c r="Q164" s="93"/>
      <c r="R164" s="93"/>
      <c r="S164" s="93"/>
      <c r="T164" s="94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169</v>
      </c>
      <c r="AU164" s="18" t="s">
        <v>85</v>
      </c>
    </row>
    <row r="165" s="12" customFormat="1" ht="25.92" customHeight="1">
      <c r="A165" s="12"/>
      <c r="B165" s="213"/>
      <c r="C165" s="214"/>
      <c r="D165" s="215" t="s">
        <v>75</v>
      </c>
      <c r="E165" s="216" t="s">
        <v>758</v>
      </c>
      <c r="F165" s="216" t="s">
        <v>759</v>
      </c>
      <c r="G165" s="214"/>
      <c r="H165" s="214"/>
      <c r="I165" s="217"/>
      <c r="J165" s="218">
        <f>BK165</f>
        <v>0</v>
      </c>
      <c r="K165" s="214"/>
      <c r="L165" s="219"/>
      <c r="M165" s="220"/>
      <c r="N165" s="221"/>
      <c r="O165" s="221"/>
      <c r="P165" s="222">
        <f>P166+P173+P176+P188+P208</f>
        <v>0</v>
      </c>
      <c r="Q165" s="221"/>
      <c r="R165" s="222">
        <f>R166+R173+R176+R188+R208</f>
        <v>0.31664999999999999</v>
      </c>
      <c r="S165" s="221"/>
      <c r="T165" s="223">
        <f>T166+T173+T176+T188+T208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24" t="s">
        <v>85</v>
      </c>
      <c r="AT165" s="225" t="s">
        <v>75</v>
      </c>
      <c r="AU165" s="225" t="s">
        <v>76</v>
      </c>
      <c r="AY165" s="224" t="s">
        <v>161</v>
      </c>
      <c r="BK165" s="226">
        <f>BK166+BK173+BK176+BK188+BK208</f>
        <v>0</v>
      </c>
    </row>
    <row r="166" s="12" customFormat="1" ht="22.8" customHeight="1">
      <c r="A166" s="12"/>
      <c r="B166" s="213"/>
      <c r="C166" s="214"/>
      <c r="D166" s="215" t="s">
        <v>75</v>
      </c>
      <c r="E166" s="227" t="s">
        <v>2017</v>
      </c>
      <c r="F166" s="227" t="s">
        <v>2018</v>
      </c>
      <c r="G166" s="214"/>
      <c r="H166" s="214"/>
      <c r="I166" s="217"/>
      <c r="J166" s="228">
        <f>BK166</f>
        <v>0</v>
      </c>
      <c r="K166" s="214"/>
      <c r="L166" s="219"/>
      <c r="M166" s="220"/>
      <c r="N166" s="221"/>
      <c r="O166" s="221"/>
      <c r="P166" s="222">
        <f>SUM(P167:P172)</f>
        <v>0</v>
      </c>
      <c r="Q166" s="221"/>
      <c r="R166" s="222">
        <f>SUM(R167:R172)</f>
        <v>0.027730000000000001</v>
      </c>
      <c r="S166" s="221"/>
      <c r="T166" s="223">
        <f>SUM(T167:T172)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24" t="s">
        <v>85</v>
      </c>
      <c r="AT166" s="225" t="s">
        <v>75</v>
      </c>
      <c r="AU166" s="225" t="s">
        <v>83</v>
      </c>
      <c r="AY166" s="224" t="s">
        <v>161</v>
      </c>
      <c r="BK166" s="226">
        <f>SUM(BK167:BK172)</f>
        <v>0</v>
      </c>
    </row>
    <row r="167" s="2" customFormat="1" ht="24.15" customHeight="1">
      <c r="A167" s="39"/>
      <c r="B167" s="40"/>
      <c r="C167" s="229" t="s">
        <v>226</v>
      </c>
      <c r="D167" s="229" t="s">
        <v>163</v>
      </c>
      <c r="E167" s="230" t="s">
        <v>2019</v>
      </c>
      <c r="F167" s="231" t="s">
        <v>2020</v>
      </c>
      <c r="G167" s="232" t="s">
        <v>868</v>
      </c>
      <c r="H167" s="233">
        <v>1</v>
      </c>
      <c r="I167" s="234"/>
      <c r="J167" s="235">
        <f>ROUND(I167*H167,2)</f>
        <v>0</v>
      </c>
      <c r="K167" s="236"/>
      <c r="L167" s="45"/>
      <c r="M167" s="237" t="s">
        <v>1</v>
      </c>
      <c r="N167" s="238" t="s">
        <v>43</v>
      </c>
      <c r="O167" s="93"/>
      <c r="P167" s="239">
        <f>O167*H167</f>
        <v>0</v>
      </c>
      <c r="Q167" s="239">
        <v>0.027730000000000001</v>
      </c>
      <c r="R167" s="239">
        <f>Q167*H167</f>
        <v>0.027730000000000001</v>
      </c>
      <c r="S167" s="239">
        <v>0</v>
      </c>
      <c r="T167" s="240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1" t="s">
        <v>248</v>
      </c>
      <c r="AT167" s="241" t="s">
        <v>163</v>
      </c>
      <c r="AU167" s="241" t="s">
        <v>85</v>
      </c>
      <c r="AY167" s="18" t="s">
        <v>161</v>
      </c>
      <c r="BE167" s="242">
        <f>IF(N167="základní",J167,0)</f>
        <v>0</v>
      </c>
      <c r="BF167" s="242">
        <f>IF(N167="snížená",J167,0)</f>
        <v>0</v>
      </c>
      <c r="BG167" s="242">
        <f>IF(N167="zákl. přenesená",J167,0)</f>
        <v>0</v>
      </c>
      <c r="BH167" s="242">
        <f>IF(N167="sníž. přenesená",J167,0)</f>
        <v>0</v>
      </c>
      <c r="BI167" s="242">
        <f>IF(N167="nulová",J167,0)</f>
        <v>0</v>
      </c>
      <c r="BJ167" s="18" t="s">
        <v>167</v>
      </c>
      <c r="BK167" s="242">
        <f>ROUND(I167*H167,2)</f>
        <v>0</v>
      </c>
      <c r="BL167" s="18" t="s">
        <v>248</v>
      </c>
      <c r="BM167" s="241" t="s">
        <v>2021</v>
      </c>
    </row>
    <row r="168" s="2" customFormat="1">
      <c r="A168" s="39"/>
      <c r="B168" s="40"/>
      <c r="C168" s="41"/>
      <c r="D168" s="243" t="s">
        <v>169</v>
      </c>
      <c r="E168" s="41"/>
      <c r="F168" s="244" t="s">
        <v>2020</v>
      </c>
      <c r="G168" s="41"/>
      <c r="H168" s="41"/>
      <c r="I168" s="245"/>
      <c r="J168" s="41"/>
      <c r="K168" s="41"/>
      <c r="L168" s="45"/>
      <c r="M168" s="246"/>
      <c r="N168" s="247"/>
      <c r="O168" s="93"/>
      <c r="P168" s="93"/>
      <c r="Q168" s="93"/>
      <c r="R168" s="93"/>
      <c r="S168" s="93"/>
      <c r="T168" s="94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169</v>
      </c>
      <c r="AU168" s="18" t="s">
        <v>85</v>
      </c>
    </row>
    <row r="169" s="2" customFormat="1" ht="21.75" customHeight="1">
      <c r="A169" s="39"/>
      <c r="B169" s="40"/>
      <c r="C169" s="281" t="s">
        <v>232</v>
      </c>
      <c r="D169" s="281" t="s">
        <v>227</v>
      </c>
      <c r="E169" s="282" t="s">
        <v>2022</v>
      </c>
      <c r="F169" s="283" t="s">
        <v>2023</v>
      </c>
      <c r="G169" s="284" t="s">
        <v>1988</v>
      </c>
      <c r="H169" s="285">
        <v>1</v>
      </c>
      <c r="I169" s="286"/>
      <c r="J169" s="287">
        <f>ROUND(I169*H169,2)</f>
        <v>0</v>
      </c>
      <c r="K169" s="288"/>
      <c r="L169" s="289"/>
      <c r="M169" s="290" t="s">
        <v>1</v>
      </c>
      <c r="N169" s="291" t="s">
        <v>43</v>
      </c>
      <c r="O169" s="93"/>
      <c r="P169" s="239">
        <f>O169*H169</f>
        <v>0</v>
      </c>
      <c r="Q169" s="239">
        <v>0</v>
      </c>
      <c r="R169" s="239">
        <f>Q169*H169</f>
        <v>0</v>
      </c>
      <c r="S169" s="239">
        <v>0</v>
      </c>
      <c r="T169" s="240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1" t="s">
        <v>328</v>
      </c>
      <c r="AT169" s="241" t="s">
        <v>227</v>
      </c>
      <c r="AU169" s="241" t="s">
        <v>85</v>
      </c>
      <c r="AY169" s="18" t="s">
        <v>161</v>
      </c>
      <c r="BE169" s="242">
        <f>IF(N169="základní",J169,0)</f>
        <v>0</v>
      </c>
      <c r="BF169" s="242">
        <f>IF(N169="snížená",J169,0)</f>
        <v>0</v>
      </c>
      <c r="BG169" s="242">
        <f>IF(N169="zákl. přenesená",J169,0)</f>
        <v>0</v>
      </c>
      <c r="BH169" s="242">
        <f>IF(N169="sníž. přenesená",J169,0)</f>
        <v>0</v>
      </c>
      <c r="BI169" s="242">
        <f>IF(N169="nulová",J169,0)</f>
        <v>0</v>
      </c>
      <c r="BJ169" s="18" t="s">
        <v>167</v>
      </c>
      <c r="BK169" s="242">
        <f>ROUND(I169*H169,2)</f>
        <v>0</v>
      </c>
      <c r="BL169" s="18" t="s">
        <v>248</v>
      </c>
      <c r="BM169" s="241" t="s">
        <v>2024</v>
      </c>
    </row>
    <row r="170" s="2" customFormat="1">
      <c r="A170" s="39"/>
      <c r="B170" s="40"/>
      <c r="C170" s="41"/>
      <c r="D170" s="243" t="s">
        <v>169</v>
      </c>
      <c r="E170" s="41"/>
      <c r="F170" s="244" t="s">
        <v>2023</v>
      </c>
      <c r="G170" s="41"/>
      <c r="H170" s="41"/>
      <c r="I170" s="245"/>
      <c r="J170" s="41"/>
      <c r="K170" s="41"/>
      <c r="L170" s="45"/>
      <c r="M170" s="246"/>
      <c r="N170" s="247"/>
      <c r="O170" s="93"/>
      <c r="P170" s="93"/>
      <c r="Q170" s="93"/>
      <c r="R170" s="93"/>
      <c r="S170" s="93"/>
      <c r="T170" s="94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169</v>
      </c>
      <c r="AU170" s="18" t="s">
        <v>85</v>
      </c>
    </row>
    <row r="171" s="2" customFormat="1" ht="24.15" customHeight="1">
      <c r="A171" s="39"/>
      <c r="B171" s="40"/>
      <c r="C171" s="229" t="s">
        <v>237</v>
      </c>
      <c r="D171" s="229" t="s">
        <v>163</v>
      </c>
      <c r="E171" s="230" t="s">
        <v>2025</v>
      </c>
      <c r="F171" s="231" t="s">
        <v>2026</v>
      </c>
      <c r="G171" s="232" t="s">
        <v>214</v>
      </c>
      <c r="H171" s="233">
        <v>0.028000000000000001</v>
      </c>
      <c r="I171" s="234"/>
      <c r="J171" s="235">
        <f>ROUND(I171*H171,2)</f>
        <v>0</v>
      </c>
      <c r="K171" s="236"/>
      <c r="L171" s="45"/>
      <c r="M171" s="237" t="s">
        <v>1</v>
      </c>
      <c r="N171" s="238" t="s">
        <v>43</v>
      </c>
      <c r="O171" s="93"/>
      <c r="P171" s="239">
        <f>O171*H171</f>
        <v>0</v>
      </c>
      <c r="Q171" s="239">
        <v>0</v>
      </c>
      <c r="R171" s="239">
        <f>Q171*H171</f>
        <v>0</v>
      </c>
      <c r="S171" s="239">
        <v>0</v>
      </c>
      <c r="T171" s="240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41" t="s">
        <v>248</v>
      </c>
      <c r="AT171" s="241" t="s">
        <v>163</v>
      </c>
      <c r="AU171" s="241" t="s">
        <v>85</v>
      </c>
      <c r="AY171" s="18" t="s">
        <v>161</v>
      </c>
      <c r="BE171" s="242">
        <f>IF(N171="základní",J171,0)</f>
        <v>0</v>
      </c>
      <c r="BF171" s="242">
        <f>IF(N171="snížená",J171,0)</f>
        <v>0</v>
      </c>
      <c r="BG171" s="242">
        <f>IF(N171="zákl. přenesená",J171,0)</f>
        <v>0</v>
      </c>
      <c r="BH171" s="242">
        <f>IF(N171="sníž. přenesená",J171,0)</f>
        <v>0</v>
      </c>
      <c r="BI171" s="242">
        <f>IF(N171="nulová",J171,0)</f>
        <v>0</v>
      </c>
      <c r="BJ171" s="18" t="s">
        <v>167</v>
      </c>
      <c r="BK171" s="242">
        <f>ROUND(I171*H171,2)</f>
        <v>0</v>
      </c>
      <c r="BL171" s="18" t="s">
        <v>248</v>
      </c>
      <c r="BM171" s="241" t="s">
        <v>2027</v>
      </c>
    </row>
    <row r="172" s="2" customFormat="1">
      <c r="A172" s="39"/>
      <c r="B172" s="40"/>
      <c r="C172" s="41"/>
      <c r="D172" s="243" t="s">
        <v>169</v>
      </c>
      <c r="E172" s="41"/>
      <c r="F172" s="244" t="s">
        <v>2026</v>
      </c>
      <c r="G172" s="41"/>
      <c r="H172" s="41"/>
      <c r="I172" s="245"/>
      <c r="J172" s="41"/>
      <c r="K172" s="41"/>
      <c r="L172" s="45"/>
      <c r="M172" s="246"/>
      <c r="N172" s="247"/>
      <c r="O172" s="93"/>
      <c r="P172" s="93"/>
      <c r="Q172" s="93"/>
      <c r="R172" s="93"/>
      <c r="S172" s="93"/>
      <c r="T172" s="94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169</v>
      </c>
      <c r="AU172" s="18" t="s">
        <v>85</v>
      </c>
    </row>
    <row r="173" s="12" customFormat="1" ht="22.8" customHeight="1">
      <c r="A173" s="12"/>
      <c r="B173" s="213"/>
      <c r="C173" s="214"/>
      <c r="D173" s="215" t="s">
        <v>75</v>
      </c>
      <c r="E173" s="227" t="s">
        <v>2028</v>
      </c>
      <c r="F173" s="227" t="s">
        <v>2029</v>
      </c>
      <c r="G173" s="214"/>
      <c r="H173" s="214"/>
      <c r="I173" s="217"/>
      <c r="J173" s="228">
        <f>BK173</f>
        <v>0</v>
      </c>
      <c r="K173" s="214"/>
      <c r="L173" s="219"/>
      <c r="M173" s="220"/>
      <c r="N173" s="221"/>
      <c r="O173" s="221"/>
      <c r="P173" s="222">
        <f>SUM(P174:P175)</f>
        <v>0</v>
      </c>
      <c r="Q173" s="221"/>
      <c r="R173" s="222">
        <f>SUM(R174:R175)</f>
        <v>0.0035200000000000001</v>
      </c>
      <c r="S173" s="221"/>
      <c r="T173" s="223">
        <f>SUM(T174:T175)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24" t="s">
        <v>85</v>
      </c>
      <c r="AT173" s="225" t="s">
        <v>75</v>
      </c>
      <c r="AU173" s="225" t="s">
        <v>83</v>
      </c>
      <c r="AY173" s="224" t="s">
        <v>161</v>
      </c>
      <c r="BK173" s="226">
        <f>SUM(BK174:BK175)</f>
        <v>0</v>
      </c>
    </row>
    <row r="174" s="2" customFormat="1" ht="37.8" customHeight="1">
      <c r="A174" s="39"/>
      <c r="B174" s="40"/>
      <c r="C174" s="229" t="s">
        <v>8</v>
      </c>
      <c r="D174" s="229" t="s">
        <v>163</v>
      </c>
      <c r="E174" s="230" t="s">
        <v>2030</v>
      </c>
      <c r="F174" s="231" t="s">
        <v>2031</v>
      </c>
      <c r="G174" s="232" t="s">
        <v>868</v>
      </c>
      <c r="H174" s="233">
        <v>1</v>
      </c>
      <c r="I174" s="234"/>
      <c r="J174" s="235">
        <f>ROUND(I174*H174,2)</f>
        <v>0</v>
      </c>
      <c r="K174" s="236"/>
      <c r="L174" s="45"/>
      <c r="M174" s="237" t="s">
        <v>1</v>
      </c>
      <c r="N174" s="238" t="s">
        <v>43</v>
      </c>
      <c r="O174" s="93"/>
      <c r="P174" s="239">
        <f>O174*H174</f>
        <v>0</v>
      </c>
      <c r="Q174" s="239">
        <v>0.0035200000000000001</v>
      </c>
      <c r="R174" s="239">
        <f>Q174*H174</f>
        <v>0.0035200000000000001</v>
      </c>
      <c r="S174" s="239">
        <v>0</v>
      </c>
      <c r="T174" s="240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1" t="s">
        <v>248</v>
      </c>
      <c r="AT174" s="241" t="s">
        <v>163</v>
      </c>
      <c r="AU174" s="241" t="s">
        <v>85</v>
      </c>
      <c r="AY174" s="18" t="s">
        <v>161</v>
      </c>
      <c r="BE174" s="242">
        <f>IF(N174="základní",J174,0)</f>
        <v>0</v>
      </c>
      <c r="BF174" s="242">
        <f>IF(N174="snížená",J174,0)</f>
        <v>0</v>
      </c>
      <c r="BG174" s="242">
        <f>IF(N174="zákl. přenesená",J174,0)</f>
        <v>0</v>
      </c>
      <c r="BH174" s="242">
        <f>IF(N174="sníž. přenesená",J174,0)</f>
        <v>0</v>
      </c>
      <c r="BI174" s="242">
        <f>IF(N174="nulová",J174,0)</f>
        <v>0</v>
      </c>
      <c r="BJ174" s="18" t="s">
        <v>167</v>
      </c>
      <c r="BK174" s="242">
        <f>ROUND(I174*H174,2)</f>
        <v>0</v>
      </c>
      <c r="BL174" s="18" t="s">
        <v>248</v>
      </c>
      <c r="BM174" s="241" t="s">
        <v>2032</v>
      </c>
    </row>
    <row r="175" s="2" customFormat="1">
      <c r="A175" s="39"/>
      <c r="B175" s="40"/>
      <c r="C175" s="41"/>
      <c r="D175" s="243" t="s">
        <v>169</v>
      </c>
      <c r="E175" s="41"/>
      <c r="F175" s="244" t="s">
        <v>2031</v>
      </c>
      <c r="G175" s="41"/>
      <c r="H175" s="41"/>
      <c r="I175" s="245"/>
      <c r="J175" s="41"/>
      <c r="K175" s="41"/>
      <c r="L175" s="45"/>
      <c r="M175" s="246"/>
      <c r="N175" s="247"/>
      <c r="O175" s="93"/>
      <c r="P175" s="93"/>
      <c r="Q175" s="93"/>
      <c r="R175" s="93"/>
      <c r="S175" s="93"/>
      <c r="T175" s="94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169</v>
      </c>
      <c r="AU175" s="18" t="s">
        <v>85</v>
      </c>
    </row>
    <row r="176" s="12" customFormat="1" ht="22.8" customHeight="1">
      <c r="A176" s="12"/>
      <c r="B176" s="213"/>
      <c r="C176" s="214"/>
      <c r="D176" s="215" t="s">
        <v>75</v>
      </c>
      <c r="E176" s="227" t="s">
        <v>2033</v>
      </c>
      <c r="F176" s="227" t="s">
        <v>2034</v>
      </c>
      <c r="G176" s="214"/>
      <c r="H176" s="214"/>
      <c r="I176" s="217"/>
      <c r="J176" s="228">
        <f>BK176</f>
        <v>0</v>
      </c>
      <c r="K176" s="214"/>
      <c r="L176" s="219"/>
      <c r="M176" s="220"/>
      <c r="N176" s="221"/>
      <c r="O176" s="221"/>
      <c r="P176" s="222">
        <f>SUM(P177:P187)</f>
        <v>0</v>
      </c>
      <c r="Q176" s="221"/>
      <c r="R176" s="222">
        <f>SUM(R177:R187)</f>
        <v>0.043200000000000002</v>
      </c>
      <c r="S176" s="221"/>
      <c r="T176" s="223">
        <f>SUM(T177:T187)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24" t="s">
        <v>85</v>
      </c>
      <c r="AT176" s="225" t="s">
        <v>75</v>
      </c>
      <c r="AU176" s="225" t="s">
        <v>83</v>
      </c>
      <c r="AY176" s="224" t="s">
        <v>161</v>
      </c>
      <c r="BK176" s="226">
        <f>SUM(BK177:BK187)</f>
        <v>0</v>
      </c>
    </row>
    <row r="177" s="2" customFormat="1" ht="24.15" customHeight="1">
      <c r="A177" s="39"/>
      <c r="B177" s="40"/>
      <c r="C177" s="229" t="s">
        <v>248</v>
      </c>
      <c r="D177" s="229" t="s">
        <v>163</v>
      </c>
      <c r="E177" s="230" t="s">
        <v>2035</v>
      </c>
      <c r="F177" s="231" t="s">
        <v>2036</v>
      </c>
      <c r="G177" s="232" t="s">
        <v>166</v>
      </c>
      <c r="H177" s="233">
        <v>10</v>
      </c>
      <c r="I177" s="234"/>
      <c r="J177" s="235">
        <f>ROUND(I177*H177,2)</f>
        <v>0</v>
      </c>
      <c r="K177" s="236"/>
      <c r="L177" s="45"/>
      <c r="M177" s="237" t="s">
        <v>1</v>
      </c>
      <c r="N177" s="238" t="s">
        <v>43</v>
      </c>
      <c r="O177" s="93"/>
      <c r="P177" s="239">
        <f>O177*H177</f>
        <v>0</v>
      </c>
      <c r="Q177" s="239">
        <v>0.00046999999999999999</v>
      </c>
      <c r="R177" s="239">
        <f>Q177*H177</f>
        <v>0.0047000000000000002</v>
      </c>
      <c r="S177" s="239">
        <v>0</v>
      </c>
      <c r="T177" s="240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41" t="s">
        <v>248</v>
      </c>
      <c r="AT177" s="241" t="s">
        <v>163</v>
      </c>
      <c r="AU177" s="241" t="s">
        <v>85</v>
      </c>
      <c r="AY177" s="18" t="s">
        <v>161</v>
      </c>
      <c r="BE177" s="242">
        <f>IF(N177="základní",J177,0)</f>
        <v>0</v>
      </c>
      <c r="BF177" s="242">
        <f>IF(N177="snížená",J177,0)</f>
        <v>0</v>
      </c>
      <c r="BG177" s="242">
        <f>IF(N177="zákl. přenesená",J177,0)</f>
        <v>0</v>
      </c>
      <c r="BH177" s="242">
        <f>IF(N177="sníž. přenesená",J177,0)</f>
        <v>0</v>
      </c>
      <c r="BI177" s="242">
        <f>IF(N177="nulová",J177,0)</f>
        <v>0</v>
      </c>
      <c r="BJ177" s="18" t="s">
        <v>167</v>
      </c>
      <c r="BK177" s="242">
        <f>ROUND(I177*H177,2)</f>
        <v>0</v>
      </c>
      <c r="BL177" s="18" t="s">
        <v>248</v>
      </c>
      <c r="BM177" s="241" t="s">
        <v>2037</v>
      </c>
    </row>
    <row r="178" s="2" customFormat="1">
      <c r="A178" s="39"/>
      <c r="B178" s="40"/>
      <c r="C178" s="41"/>
      <c r="D178" s="243" t="s">
        <v>169</v>
      </c>
      <c r="E178" s="41"/>
      <c r="F178" s="244" t="s">
        <v>2036</v>
      </c>
      <c r="G178" s="41"/>
      <c r="H178" s="41"/>
      <c r="I178" s="245"/>
      <c r="J178" s="41"/>
      <c r="K178" s="41"/>
      <c r="L178" s="45"/>
      <c r="M178" s="246"/>
      <c r="N178" s="247"/>
      <c r="O178" s="93"/>
      <c r="P178" s="93"/>
      <c r="Q178" s="93"/>
      <c r="R178" s="93"/>
      <c r="S178" s="93"/>
      <c r="T178" s="94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169</v>
      </c>
      <c r="AU178" s="18" t="s">
        <v>85</v>
      </c>
    </row>
    <row r="179" s="2" customFormat="1" ht="24.15" customHeight="1">
      <c r="A179" s="39"/>
      <c r="B179" s="40"/>
      <c r="C179" s="229" t="s">
        <v>252</v>
      </c>
      <c r="D179" s="229" t="s">
        <v>163</v>
      </c>
      <c r="E179" s="230" t="s">
        <v>2038</v>
      </c>
      <c r="F179" s="231" t="s">
        <v>2039</v>
      </c>
      <c r="G179" s="232" t="s">
        <v>166</v>
      </c>
      <c r="H179" s="233">
        <v>31</v>
      </c>
      <c r="I179" s="234"/>
      <c r="J179" s="235">
        <f>ROUND(I179*H179,2)</f>
        <v>0</v>
      </c>
      <c r="K179" s="236"/>
      <c r="L179" s="45"/>
      <c r="M179" s="237" t="s">
        <v>1</v>
      </c>
      <c r="N179" s="238" t="s">
        <v>43</v>
      </c>
      <c r="O179" s="93"/>
      <c r="P179" s="239">
        <f>O179*H179</f>
        <v>0</v>
      </c>
      <c r="Q179" s="239">
        <v>0.00058</v>
      </c>
      <c r="R179" s="239">
        <f>Q179*H179</f>
        <v>0.017979999999999999</v>
      </c>
      <c r="S179" s="239">
        <v>0</v>
      </c>
      <c r="T179" s="240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41" t="s">
        <v>248</v>
      </c>
      <c r="AT179" s="241" t="s">
        <v>163</v>
      </c>
      <c r="AU179" s="241" t="s">
        <v>85</v>
      </c>
      <c r="AY179" s="18" t="s">
        <v>161</v>
      </c>
      <c r="BE179" s="242">
        <f>IF(N179="základní",J179,0)</f>
        <v>0</v>
      </c>
      <c r="BF179" s="242">
        <f>IF(N179="snížená",J179,0)</f>
        <v>0</v>
      </c>
      <c r="BG179" s="242">
        <f>IF(N179="zákl. přenesená",J179,0)</f>
        <v>0</v>
      </c>
      <c r="BH179" s="242">
        <f>IF(N179="sníž. přenesená",J179,0)</f>
        <v>0</v>
      </c>
      <c r="BI179" s="242">
        <f>IF(N179="nulová",J179,0)</f>
        <v>0</v>
      </c>
      <c r="BJ179" s="18" t="s">
        <v>167</v>
      </c>
      <c r="BK179" s="242">
        <f>ROUND(I179*H179,2)</f>
        <v>0</v>
      </c>
      <c r="BL179" s="18" t="s">
        <v>248</v>
      </c>
      <c r="BM179" s="241" t="s">
        <v>2040</v>
      </c>
    </row>
    <row r="180" s="2" customFormat="1">
      <c r="A180" s="39"/>
      <c r="B180" s="40"/>
      <c r="C180" s="41"/>
      <c r="D180" s="243" t="s">
        <v>169</v>
      </c>
      <c r="E180" s="41"/>
      <c r="F180" s="244" t="s">
        <v>2039</v>
      </c>
      <c r="G180" s="41"/>
      <c r="H180" s="41"/>
      <c r="I180" s="245"/>
      <c r="J180" s="41"/>
      <c r="K180" s="41"/>
      <c r="L180" s="45"/>
      <c r="M180" s="246"/>
      <c r="N180" s="247"/>
      <c r="O180" s="93"/>
      <c r="P180" s="93"/>
      <c r="Q180" s="93"/>
      <c r="R180" s="93"/>
      <c r="S180" s="93"/>
      <c r="T180" s="94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169</v>
      </c>
      <c r="AU180" s="18" t="s">
        <v>85</v>
      </c>
    </row>
    <row r="181" s="2" customFormat="1" ht="24.15" customHeight="1">
      <c r="A181" s="39"/>
      <c r="B181" s="40"/>
      <c r="C181" s="229" t="s">
        <v>257</v>
      </c>
      <c r="D181" s="229" t="s">
        <v>163</v>
      </c>
      <c r="E181" s="230" t="s">
        <v>2041</v>
      </c>
      <c r="F181" s="231" t="s">
        <v>2042</v>
      </c>
      <c r="G181" s="232" t="s">
        <v>166</v>
      </c>
      <c r="H181" s="233">
        <v>26</v>
      </c>
      <c r="I181" s="234"/>
      <c r="J181" s="235">
        <f>ROUND(I181*H181,2)</f>
        <v>0</v>
      </c>
      <c r="K181" s="236"/>
      <c r="L181" s="45"/>
      <c r="M181" s="237" t="s">
        <v>1</v>
      </c>
      <c r="N181" s="238" t="s">
        <v>43</v>
      </c>
      <c r="O181" s="93"/>
      <c r="P181" s="239">
        <f>O181*H181</f>
        <v>0</v>
      </c>
      <c r="Q181" s="239">
        <v>0.00072999999999999996</v>
      </c>
      <c r="R181" s="239">
        <f>Q181*H181</f>
        <v>0.01898</v>
      </c>
      <c r="S181" s="239">
        <v>0</v>
      </c>
      <c r="T181" s="240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41" t="s">
        <v>248</v>
      </c>
      <c r="AT181" s="241" t="s">
        <v>163</v>
      </c>
      <c r="AU181" s="241" t="s">
        <v>85</v>
      </c>
      <c r="AY181" s="18" t="s">
        <v>161</v>
      </c>
      <c r="BE181" s="242">
        <f>IF(N181="základní",J181,0)</f>
        <v>0</v>
      </c>
      <c r="BF181" s="242">
        <f>IF(N181="snížená",J181,0)</f>
        <v>0</v>
      </c>
      <c r="BG181" s="242">
        <f>IF(N181="zákl. přenesená",J181,0)</f>
        <v>0</v>
      </c>
      <c r="BH181" s="242">
        <f>IF(N181="sníž. přenesená",J181,0)</f>
        <v>0</v>
      </c>
      <c r="BI181" s="242">
        <f>IF(N181="nulová",J181,0)</f>
        <v>0</v>
      </c>
      <c r="BJ181" s="18" t="s">
        <v>167</v>
      </c>
      <c r="BK181" s="242">
        <f>ROUND(I181*H181,2)</f>
        <v>0</v>
      </c>
      <c r="BL181" s="18" t="s">
        <v>248</v>
      </c>
      <c r="BM181" s="241" t="s">
        <v>2043</v>
      </c>
    </row>
    <row r="182" s="2" customFormat="1">
      <c r="A182" s="39"/>
      <c r="B182" s="40"/>
      <c r="C182" s="41"/>
      <c r="D182" s="243" t="s">
        <v>169</v>
      </c>
      <c r="E182" s="41"/>
      <c r="F182" s="244" t="s">
        <v>2042</v>
      </c>
      <c r="G182" s="41"/>
      <c r="H182" s="41"/>
      <c r="I182" s="245"/>
      <c r="J182" s="41"/>
      <c r="K182" s="41"/>
      <c r="L182" s="45"/>
      <c r="M182" s="246"/>
      <c r="N182" s="247"/>
      <c r="O182" s="93"/>
      <c r="P182" s="93"/>
      <c r="Q182" s="93"/>
      <c r="R182" s="93"/>
      <c r="S182" s="93"/>
      <c r="T182" s="94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169</v>
      </c>
      <c r="AU182" s="18" t="s">
        <v>85</v>
      </c>
    </row>
    <row r="183" s="2" customFormat="1" ht="33" customHeight="1">
      <c r="A183" s="39"/>
      <c r="B183" s="40"/>
      <c r="C183" s="229" t="s">
        <v>263</v>
      </c>
      <c r="D183" s="229" t="s">
        <v>163</v>
      </c>
      <c r="E183" s="230" t="s">
        <v>2044</v>
      </c>
      <c r="F183" s="231" t="s">
        <v>2045</v>
      </c>
      <c r="G183" s="232" t="s">
        <v>166</v>
      </c>
      <c r="H183" s="233">
        <v>22</v>
      </c>
      <c r="I183" s="234"/>
      <c r="J183" s="235">
        <f>ROUND(I183*H183,2)</f>
        <v>0</v>
      </c>
      <c r="K183" s="236"/>
      <c r="L183" s="45"/>
      <c r="M183" s="237" t="s">
        <v>1</v>
      </c>
      <c r="N183" s="238" t="s">
        <v>43</v>
      </c>
      <c r="O183" s="93"/>
      <c r="P183" s="239">
        <f>O183*H183</f>
        <v>0</v>
      </c>
      <c r="Q183" s="239">
        <v>6.9999999999999994E-05</v>
      </c>
      <c r="R183" s="239">
        <f>Q183*H183</f>
        <v>0.0015399999999999999</v>
      </c>
      <c r="S183" s="239">
        <v>0</v>
      </c>
      <c r="T183" s="240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41" t="s">
        <v>248</v>
      </c>
      <c r="AT183" s="241" t="s">
        <v>163</v>
      </c>
      <c r="AU183" s="241" t="s">
        <v>85</v>
      </c>
      <c r="AY183" s="18" t="s">
        <v>161</v>
      </c>
      <c r="BE183" s="242">
        <f>IF(N183="základní",J183,0)</f>
        <v>0</v>
      </c>
      <c r="BF183" s="242">
        <f>IF(N183="snížená",J183,0)</f>
        <v>0</v>
      </c>
      <c r="BG183" s="242">
        <f>IF(N183="zákl. přenesená",J183,0)</f>
        <v>0</v>
      </c>
      <c r="BH183" s="242">
        <f>IF(N183="sníž. přenesená",J183,0)</f>
        <v>0</v>
      </c>
      <c r="BI183" s="242">
        <f>IF(N183="nulová",J183,0)</f>
        <v>0</v>
      </c>
      <c r="BJ183" s="18" t="s">
        <v>167</v>
      </c>
      <c r="BK183" s="242">
        <f>ROUND(I183*H183,2)</f>
        <v>0</v>
      </c>
      <c r="BL183" s="18" t="s">
        <v>248</v>
      </c>
      <c r="BM183" s="241" t="s">
        <v>2046</v>
      </c>
    </row>
    <row r="184" s="2" customFormat="1">
      <c r="A184" s="39"/>
      <c r="B184" s="40"/>
      <c r="C184" s="41"/>
      <c r="D184" s="243" t="s">
        <v>169</v>
      </c>
      <c r="E184" s="41"/>
      <c r="F184" s="244" t="s">
        <v>2045</v>
      </c>
      <c r="G184" s="41"/>
      <c r="H184" s="41"/>
      <c r="I184" s="245"/>
      <c r="J184" s="41"/>
      <c r="K184" s="41"/>
      <c r="L184" s="45"/>
      <c r="M184" s="246"/>
      <c r="N184" s="247"/>
      <c r="O184" s="93"/>
      <c r="P184" s="93"/>
      <c r="Q184" s="93"/>
      <c r="R184" s="93"/>
      <c r="S184" s="93"/>
      <c r="T184" s="94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169</v>
      </c>
      <c r="AU184" s="18" t="s">
        <v>85</v>
      </c>
    </row>
    <row r="185" s="13" customFormat="1">
      <c r="A185" s="13"/>
      <c r="B185" s="248"/>
      <c r="C185" s="249"/>
      <c r="D185" s="243" t="s">
        <v>178</v>
      </c>
      <c r="E185" s="250" t="s">
        <v>1</v>
      </c>
      <c r="F185" s="251" t="s">
        <v>2047</v>
      </c>
      <c r="G185" s="249"/>
      <c r="H185" s="252">
        <v>22</v>
      </c>
      <c r="I185" s="253"/>
      <c r="J185" s="249"/>
      <c r="K185" s="249"/>
      <c r="L185" s="254"/>
      <c r="M185" s="255"/>
      <c r="N185" s="256"/>
      <c r="O185" s="256"/>
      <c r="P185" s="256"/>
      <c r="Q185" s="256"/>
      <c r="R185" s="256"/>
      <c r="S185" s="256"/>
      <c r="T185" s="257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8" t="s">
        <v>178</v>
      </c>
      <c r="AU185" s="258" t="s">
        <v>85</v>
      </c>
      <c r="AV185" s="13" t="s">
        <v>85</v>
      </c>
      <c r="AW185" s="13" t="s">
        <v>32</v>
      </c>
      <c r="AX185" s="13" t="s">
        <v>83</v>
      </c>
      <c r="AY185" s="258" t="s">
        <v>161</v>
      </c>
    </row>
    <row r="186" s="2" customFormat="1" ht="24.15" customHeight="1">
      <c r="A186" s="39"/>
      <c r="B186" s="40"/>
      <c r="C186" s="229" t="s">
        <v>268</v>
      </c>
      <c r="D186" s="229" t="s">
        <v>163</v>
      </c>
      <c r="E186" s="230" t="s">
        <v>2048</v>
      </c>
      <c r="F186" s="231" t="s">
        <v>2049</v>
      </c>
      <c r="G186" s="232" t="s">
        <v>214</v>
      </c>
      <c r="H186" s="233">
        <v>0.042999999999999997</v>
      </c>
      <c r="I186" s="234"/>
      <c r="J186" s="235">
        <f>ROUND(I186*H186,2)</f>
        <v>0</v>
      </c>
      <c r="K186" s="236"/>
      <c r="L186" s="45"/>
      <c r="M186" s="237" t="s">
        <v>1</v>
      </c>
      <c r="N186" s="238" t="s">
        <v>43</v>
      </c>
      <c r="O186" s="93"/>
      <c r="P186" s="239">
        <f>O186*H186</f>
        <v>0</v>
      </c>
      <c r="Q186" s="239">
        <v>0</v>
      </c>
      <c r="R186" s="239">
        <f>Q186*H186</f>
        <v>0</v>
      </c>
      <c r="S186" s="239">
        <v>0</v>
      </c>
      <c r="T186" s="240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1" t="s">
        <v>248</v>
      </c>
      <c r="AT186" s="241" t="s">
        <v>163</v>
      </c>
      <c r="AU186" s="241" t="s">
        <v>85</v>
      </c>
      <c r="AY186" s="18" t="s">
        <v>161</v>
      </c>
      <c r="BE186" s="242">
        <f>IF(N186="základní",J186,0)</f>
        <v>0</v>
      </c>
      <c r="BF186" s="242">
        <f>IF(N186="snížená",J186,0)</f>
        <v>0</v>
      </c>
      <c r="BG186" s="242">
        <f>IF(N186="zákl. přenesená",J186,0)</f>
        <v>0</v>
      </c>
      <c r="BH186" s="242">
        <f>IF(N186="sníž. přenesená",J186,0)</f>
        <v>0</v>
      </c>
      <c r="BI186" s="242">
        <f>IF(N186="nulová",J186,0)</f>
        <v>0</v>
      </c>
      <c r="BJ186" s="18" t="s">
        <v>167</v>
      </c>
      <c r="BK186" s="242">
        <f>ROUND(I186*H186,2)</f>
        <v>0</v>
      </c>
      <c r="BL186" s="18" t="s">
        <v>248</v>
      </c>
      <c r="BM186" s="241" t="s">
        <v>2050</v>
      </c>
    </row>
    <row r="187" s="2" customFormat="1">
      <c r="A187" s="39"/>
      <c r="B187" s="40"/>
      <c r="C187" s="41"/>
      <c r="D187" s="243" t="s">
        <v>169</v>
      </c>
      <c r="E187" s="41"/>
      <c r="F187" s="244" t="s">
        <v>2049</v>
      </c>
      <c r="G187" s="41"/>
      <c r="H187" s="41"/>
      <c r="I187" s="245"/>
      <c r="J187" s="41"/>
      <c r="K187" s="41"/>
      <c r="L187" s="45"/>
      <c r="M187" s="246"/>
      <c r="N187" s="247"/>
      <c r="O187" s="93"/>
      <c r="P187" s="93"/>
      <c r="Q187" s="93"/>
      <c r="R187" s="93"/>
      <c r="S187" s="93"/>
      <c r="T187" s="94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169</v>
      </c>
      <c r="AU187" s="18" t="s">
        <v>85</v>
      </c>
    </row>
    <row r="188" s="12" customFormat="1" ht="22.8" customHeight="1">
      <c r="A188" s="12"/>
      <c r="B188" s="213"/>
      <c r="C188" s="214"/>
      <c r="D188" s="215" t="s">
        <v>75</v>
      </c>
      <c r="E188" s="227" t="s">
        <v>2051</v>
      </c>
      <c r="F188" s="227" t="s">
        <v>2052</v>
      </c>
      <c r="G188" s="214"/>
      <c r="H188" s="214"/>
      <c r="I188" s="217"/>
      <c r="J188" s="228">
        <f>BK188</f>
        <v>0</v>
      </c>
      <c r="K188" s="214"/>
      <c r="L188" s="219"/>
      <c r="M188" s="220"/>
      <c r="N188" s="221"/>
      <c r="O188" s="221"/>
      <c r="P188" s="222">
        <f>SUM(P189:P207)</f>
        <v>0</v>
      </c>
      <c r="Q188" s="221"/>
      <c r="R188" s="222">
        <f>SUM(R189:R207)</f>
        <v>0.0177</v>
      </c>
      <c r="S188" s="221"/>
      <c r="T188" s="223">
        <f>SUM(T189:T207)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24" t="s">
        <v>85</v>
      </c>
      <c r="AT188" s="225" t="s">
        <v>75</v>
      </c>
      <c r="AU188" s="225" t="s">
        <v>83</v>
      </c>
      <c r="AY188" s="224" t="s">
        <v>161</v>
      </c>
      <c r="BK188" s="226">
        <f>SUM(BK189:BK207)</f>
        <v>0</v>
      </c>
    </row>
    <row r="189" s="2" customFormat="1" ht="24.15" customHeight="1">
      <c r="A189" s="39"/>
      <c r="B189" s="40"/>
      <c r="C189" s="229" t="s">
        <v>7</v>
      </c>
      <c r="D189" s="229" t="s">
        <v>163</v>
      </c>
      <c r="E189" s="230" t="s">
        <v>2053</v>
      </c>
      <c r="F189" s="231" t="s">
        <v>2054</v>
      </c>
      <c r="G189" s="232" t="s">
        <v>266</v>
      </c>
      <c r="H189" s="233">
        <v>7</v>
      </c>
      <c r="I189" s="234"/>
      <c r="J189" s="235">
        <f>ROUND(I189*H189,2)</f>
        <v>0</v>
      </c>
      <c r="K189" s="236"/>
      <c r="L189" s="45"/>
      <c r="M189" s="237" t="s">
        <v>1</v>
      </c>
      <c r="N189" s="238" t="s">
        <v>43</v>
      </c>
      <c r="O189" s="93"/>
      <c r="P189" s="239">
        <f>O189*H189</f>
        <v>0</v>
      </c>
      <c r="Q189" s="239">
        <v>0.00022000000000000001</v>
      </c>
      <c r="R189" s="239">
        <f>Q189*H189</f>
        <v>0.0015400000000000001</v>
      </c>
      <c r="S189" s="239">
        <v>0</v>
      </c>
      <c r="T189" s="240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41" t="s">
        <v>248</v>
      </c>
      <c r="AT189" s="241" t="s">
        <v>163</v>
      </c>
      <c r="AU189" s="241" t="s">
        <v>85</v>
      </c>
      <c r="AY189" s="18" t="s">
        <v>161</v>
      </c>
      <c r="BE189" s="242">
        <f>IF(N189="základní",J189,0)</f>
        <v>0</v>
      </c>
      <c r="BF189" s="242">
        <f>IF(N189="snížená",J189,0)</f>
        <v>0</v>
      </c>
      <c r="BG189" s="242">
        <f>IF(N189="zákl. přenesená",J189,0)</f>
        <v>0</v>
      </c>
      <c r="BH189" s="242">
        <f>IF(N189="sníž. přenesená",J189,0)</f>
        <v>0</v>
      </c>
      <c r="BI189" s="242">
        <f>IF(N189="nulová",J189,0)</f>
        <v>0</v>
      </c>
      <c r="BJ189" s="18" t="s">
        <v>167</v>
      </c>
      <c r="BK189" s="242">
        <f>ROUND(I189*H189,2)</f>
        <v>0</v>
      </c>
      <c r="BL189" s="18" t="s">
        <v>248</v>
      </c>
      <c r="BM189" s="241" t="s">
        <v>2055</v>
      </c>
    </row>
    <row r="190" s="2" customFormat="1">
      <c r="A190" s="39"/>
      <c r="B190" s="40"/>
      <c r="C190" s="41"/>
      <c r="D190" s="243" t="s">
        <v>169</v>
      </c>
      <c r="E190" s="41"/>
      <c r="F190" s="244" t="s">
        <v>2054</v>
      </c>
      <c r="G190" s="41"/>
      <c r="H190" s="41"/>
      <c r="I190" s="245"/>
      <c r="J190" s="41"/>
      <c r="K190" s="41"/>
      <c r="L190" s="45"/>
      <c r="M190" s="246"/>
      <c r="N190" s="247"/>
      <c r="O190" s="93"/>
      <c r="P190" s="93"/>
      <c r="Q190" s="93"/>
      <c r="R190" s="93"/>
      <c r="S190" s="93"/>
      <c r="T190" s="94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169</v>
      </c>
      <c r="AU190" s="18" t="s">
        <v>85</v>
      </c>
    </row>
    <row r="191" s="2" customFormat="1" ht="24.15" customHeight="1">
      <c r="A191" s="39"/>
      <c r="B191" s="40"/>
      <c r="C191" s="229" t="s">
        <v>277</v>
      </c>
      <c r="D191" s="229" t="s">
        <v>163</v>
      </c>
      <c r="E191" s="230" t="s">
        <v>2056</v>
      </c>
      <c r="F191" s="231" t="s">
        <v>2057</v>
      </c>
      <c r="G191" s="232" t="s">
        <v>266</v>
      </c>
      <c r="H191" s="233">
        <v>2</v>
      </c>
      <c r="I191" s="234"/>
      <c r="J191" s="235">
        <f>ROUND(I191*H191,2)</f>
        <v>0</v>
      </c>
      <c r="K191" s="236"/>
      <c r="L191" s="45"/>
      <c r="M191" s="237" t="s">
        <v>1</v>
      </c>
      <c r="N191" s="238" t="s">
        <v>43</v>
      </c>
      <c r="O191" s="93"/>
      <c r="P191" s="239">
        <f>O191*H191</f>
        <v>0</v>
      </c>
      <c r="Q191" s="239">
        <v>0.00023000000000000001</v>
      </c>
      <c r="R191" s="239">
        <f>Q191*H191</f>
        <v>0.00046000000000000001</v>
      </c>
      <c r="S191" s="239">
        <v>0</v>
      </c>
      <c r="T191" s="240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41" t="s">
        <v>248</v>
      </c>
      <c r="AT191" s="241" t="s">
        <v>163</v>
      </c>
      <c r="AU191" s="241" t="s">
        <v>85</v>
      </c>
      <c r="AY191" s="18" t="s">
        <v>161</v>
      </c>
      <c r="BE191" s="242">
        <f>IF(N191="základní",J191,0)</f>
        <v>0</v>
      </c>
      <c r="BF191" s="242">
        <f>IF(N191="snížená",J191,0)</f>
        <v>0</v>
      </c>
      <c r="BG191" s="242">
        <f>IF(N191="zákl. přenesená",J191,0)</f>
        <v>0</v>
      </c>
      <c r="BH191" s="242">
        <f>IF(N191="sníž. přenesená",J191,0)</f>
        <v>0</v>
      </c>
      <c r="BI191" s="242">
        <f>IF(N191="nulová",J191,0)</f>
        <v>0</v>
      </c>
      <c r="BJ191" s="18" t="s">
        <v>167</v>
      </c>
      <c r="BK191" s="242">
        <f>ROUND(I191*H191,2)</f>
        <v>0</v>
      </c>
      <c r="BL191" s="18" t="s">
        <v>248</v>
      </c>
      <c r="BM191" s="241" t="s">
        <v>2058</v>
      </c>
    </row>
    <row r="192" s="2" customFormat="1">
      <c r="A192" s="39"/>
      <c r="B192" s="40"/>
      <c r="C192" s="41"/>
      <c r="D192" s="243" t="s">
        <v>169</v>
      </c>
      <c r="E192" s="41"/>
      <c r="F192" s="244" t="s">
        <v>2057</v>
      </c>
      <c r="G192" s="41"/>
      <c r="H192" s="41"/>
      <c r="I192" s="245"/>
      <c r="J192" s="41"/>
      <c r="K192" s="41"/>
      <c r="L192" s="45"/>
      <c r="M192" s="246"/>
      <c r="N192" s="247"/>
      <c r="O192" s="93"/>
      <c r="P192" s="93"/>
      <c r="Q192" s="93"/>
      <c r="R192" s="93"/>
      <c r="S192" s="93"/>
      <c r="T192" s="94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169</v>
      </c>
      <c r="AU192" s="18" t="s">
        <v>85</v>
      </c>
    </row>
    <row r="193" s="2" customFormat="1" ht="24.15" customHeight="1">
      <c r="A193" s="39"/>
      <c r="B193" s="40"/>
      <c r="C193" s="229" t="s">
        <v>282</v>
      </c>
      <c r="D193" s="229" t="s">
        <v>163</v>
      </c>
      <c r="E193" s="230" t="s">
        <v>2059</v>
      </c>
      <c r="F193" s="231" t="s">
        <v>2060</v>
      </c>
      <c r="G193" s="232" t="s">
        <v>266</v>
      </c>
      <c r="H193" s="233">
        <v>7</v>
      </c>
      <c r="I193" s="234"/>
      <c r="J193" s="235">
        <f>ROUND(I193*H193,2)</f>
        <v>0</v>
      </c>
      <c r="K193" s="236"/>
      <c r="L193" s="45"/>
      <c r="M193" s="237" t="s">
        <v>1</v>
      </c>
      <c r="N193" s="238" t="s">
        <v>43</v>
      </c>
      <c r="O193" s="93"/>
      <c r="P193" s="239">
        <f>O193*H193</f>
        <v>0</v>
      </c>
      <c r="Q193" s="239">
        <v>0.00013999999999999999</v>
      </c>
      <c r="R193" s="239">
        <f>Q193*H193</f>
        <v>0.00097999999999999997</v>
      </c>
      <c r="S193" s="239">
        <v>0</v>
      </c>
      <c r="T193" s="240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41" t="s">
        <v>248</v>
      </c>
      <c r="AT193" s="241" t="s">
        <v>163</v>
      </c>
      <c r="AU193" s="241" t="s">
        <v>85</v>
      </c>
      <c r="AY193" s="18" t="s">
        <v>161</v>
      </c>
      <c r="BE193" s="242">
        <f>IF(N193="základní",J193,0)</f>
        <v>0</v>
      </c>
      <c r="BF193" s="242">
        <f>IF(N193="snížená",J193,0)</f>
        <v>0</v>
      </c>
      <c r="BG193" s="242">
        <f>IF(N193="zákl. přenesená",J193,0)</f>
        <v>0</v>
      </c>
      <c r="BH193" s="242">
        <f>IF(N193="sníž. přenesená",J193,0)</f>
        <v>0</v>
      </c>
      <c r="BI193" s="242">
        <f>IF(N193="nulová",J193,0)</f>
        <v>0</v>
      </c>
      <c r="BJ193" s="18" t="s">
        <v>167</v>
      </c>
      <c r="BK193" s="242">
        <f>ROUND(I193*H193,2)</f>
        <v>0</v>
      </c>
      <c r="BL193" s="18" t="s">
        <v>248</v>
      </c>
      <c r="BM193" s="241" t="s">
        <v>2061</v>
      </c>
    </row>
    <row r="194" s="2" customFormat="1">
      <c r="A194" s="39"/>
      <c r="B194" s="40"/>
      <c r="C194" s="41"/>
      <c r="D194" s="243" t="s">
        <v>169</v>
      </c>
      <c r="E194" s="41"/>
      <c r="F194" s="244" t="s">
        <v>2060</v>
      </c>
      <c r="G194" s="41"/>
      <c r="H194" s="41"/>
      <c r="I194" s="245"/>
      <c r="J194" s="41"/>
      <c r="K194" s="41"/>
      <c r="L194" s="45"/>
      <c r="M194" s="246"/>
      <c r="N194" s="247"/>
      <c r="O194" s="93"/>
      <c r="P194" s="93"/>
      <c r="Q194" s="93"/>
      <c r="R194" s="93"/>
      <c r="S194" s="93"/>
      <c r="T194" s="94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169</v>
      </c>
      <c r="AU194" s="18" t="s">
        <v>85</v>
      </c>
    </row>
    <row r="195" s="2" customFormat="1" ht="21.75" customHeight="1">
      <c r="A195" s="39"/>
      <c r="B195" s="40"/>
      <c r="C195" s="229" t="s">
        <v>287</v>
      </c>
      <c r="D195" s="229" t="s">
        <v>163</v>
      </c>
      <c r="E195" s="230" t="s">
        <v>2062</v>
      </c>
      <c r="F195" s="231" t="s">
        <v>2063</v>
      </c>
      <c r="G195" s="232" t="s">
        <v>266</v>
      </c>
      <c r="H195" s="233">
        <v>18</v>
      </c>
      <c r="I195" s="234"/>
      <c r="J195" s="235">
        <f>ROUND(I195*H195,2)</f>
        <v>0</v>
      </c>
      <c r="K195" s="236"/>
      <c r="L195" s="45"/>
      <c r="M195" s="237" t="s">
        <v>1</v>
      </c>
      <c r="N195" s="238" t="s">
        <v>43</v>
      </c>
      <c r="O195" s="93"/>
      <c r="P195" s="239">
        <f>O195*H195</f>
        <v>0</v>
      </c>
      <c r="Q195" s="239">
        <v>0.00036000000000000002</v>
      </c>
      <c r="R195" s="239">
        <f>Q195*H195</f>
        <v>0.0064800000000000005</v>
      </c>
      <c r="S195" s="239">
        <v>0</v>
      </c>
      <c r="T195" s="240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41" t="s">
        <v>248</v>
      </c>
      <c r="AT195" s="241" t="s">
        <v>163</v>
      </c>
      <c r="AU195" s="241" t="s">
        <v>85</v>
      </c>
      <c r="AY195" s="18" t="s">
        <v>161</v>
      </c>
      <c r="BE195" s="242">
        <f>IF(N195="základní",J195,0)</f>
        <v>0</v>
      </c>
      <c r="BF195" s="242">
        <f>IF(N195="snížená",J195,0)</f>
        <v>0</v>
      </c>
      <c r="BG195" s="242">
        <f>IF(N195="zákl. přenesená",J195,0)</f>
        <v>0</v>
      </c>
      <c r="BH195" s="242">
        <f>IF(N195="sníž. přenesená",J195,0)</f>
        <v>0</v>
      </c>
      <c r="BI195" s="242">
        <f>IF(N195="nulová",J195,0)</f>
        <v>0</v>
      </c>
      <c r="BJ195" s="18" t="s">
        <v>167</v>
      </c>
      <c r="BK195" s="242">
        <f>ROUND(I195*H195,2)</f>
        <v>0</v>
      </c>
      <c r="BL195" s="18" t="s">
        <v>248</v>
      </c>
      <c r="BM195" s="241" t="s">
        <v>2064</v>
      </c>
    </row>
    <row r="196" s="2" customFormat="1">
      <c r="A196" s="39"/>
      <c r="B196" s="40"/>
      <c r="C196" s="41"/>
      <c r="D196" s="243" t="s">
        <v>169</v>
      </c>
      <c r="E196" s="41"/>
      <c r="F196" s="244" t="s">
        <v>2063</v>
      </c>
      <c r="G196" s="41"/>
      <c r="H196" s="41"/>
      <c r="I196" s="245"/>
      <c r="J196" s="41"/>
      <c r="K196" s="41"/>
      <c r="L196" s="45"/>
      <c r="M196" s="246"/>
      <c r="N196" s="247"/>
      <c r="O196" s="93"/>
      <c r="P196" s="93"/>
      <c r="Q196" s="93"/>
      <c r="R196" s="93"/>
      <c r="S196" s="93"/>
      <c r="T196" s="94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169</v>
      </c>
      <c r="AU196" s="18" t="s">
        <v>85</v>
      </c>
    </row>
    <row r="197" s="13" customFormat="1">
      <c r="A197" s="13"/>
      <c r="B197" s="248"/>
      <c r="C197" s="249"/>
      <c r="D197" s="243" t="s">
        <v>178</v>
      </c>
      <c r="E197" s="250" t="s">
        <v>1</v>
      </c>
      <c r="F197" s="251" t="s">
        <v>2065</v>
      </c>
      <c r="G197" s="249"/>
      <c r="H197" s="252">
        <v>18</v>
      </c>
      <c r="I197" s="253"/>
      <c r="J197" s="249"/>
      <c r="K197" s="249"/>
      <c r="L197" s="254"/>
      <c r="M197" s="255"/>
      <c r="N197" s="256"/>
      <c r="O197" s="256"/>
      <c r="P197" s="256"/>
      <c r="Q197" s="256"/>
      <c r="R197" s="256"/>
      <c r="S197" s="256"/>
      <c r="T197" s="257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8" t="s">
        <v>178</v>
      </c>
      <c r="AU197" s="258" t="s">
        <v>85</v>
      </c>
      <c r="AV197" s="13" t="s">
        <v>85</v>
      </c>
      <c r="AW197" s="13" t="s">
        <v>32</v>
      </c>
      <c r="AX197" s="13" t="s">
        <v>83</v>
      </c>
      <c r="AY197" s="258" t="s">
        <v>161</v>
      </c>
    </row>
    <row r="198" s="2" customFormat="1" ht="24.15" customHeight="1">
      <c r="A198" s="39"/>
      <c r="B198" s="40"/>
      <c r="C198" s="229" t="s">
        <v>292</v>
      </c>
      <c r="D198" s="229" t="s">
        <v>163</v>
      </c>
      <c r="E198" s="230" t="s">
        <v>2066</v>
      </c>
      <c r="F198" s="231" t="s">
        <v>2067</v>
      </c>
      <c r="G198" s="232" t="s">
        <v>266</v>
      </c>
      <c r="H198" s="233">
        <v>7</v>
      </c>
      <c r="I198" s="234"/>
      <c r="J198" s="235">
        <f>ROUND(I198*H198,2)</f>
        <v>0</v>
      </c>
      <c r="K198" s="236"/>
      <c r="L198" s="45"/>
      <c r="M198" s="237" t="s">
        <v>1</v>
      </c>
      <c r="N198" s="238" t="s">
        <v>43</v>
      </c>
      <c r="O198" s="93"/>
      <c r="P198" s="239">
        <f>O198*H198</f>
        <v>0</v>
      </c>
      <c r="Q198" s="239">
        <v>0.00085999999999999998</v>
      </c>
      <c r="R198" s="239">
        <f>Q198*H198</f>
        <v>0.0060200000000000002</v>
      </c>
      <c r="S198" s="239">
        <v>0</v>
      </c>
      <c r="T198" s="240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41" t="s">
        <v>248</v>
      </c>
      <c r="AT198" s="241" t="s">
        <v>163</v>
      </c>
      <c r="AU198" s="241" t="s">
        <v>85</v>
      </c>
      <c r="AY198" s="18" t="s">
        <v>161</v>
      </c>
      <c r="BE198" s="242">
        <f>IF(N198="základní",J198,0)</f>
        <v>0</v>
      </c>
      <c r="BF198" s="242">
        <f>IF(N198="snížená",J198,0)</f>
        <v>0</v>
      </c>
      <c r="BG198" s="242">
        <f>IF(N198="zákl. přenesená",J198,0)</f>
        <v>0</v>
      </c>
      <c r="BH198" s="242">
        <f>IF(N198="sníž. přenesená",J198,0)</f>
        <v>0</v>
      </c>
      <c r="BI198" s="242">
        <f>IF(N198="nulová",J198,0)</f>
        <v>0</v>
      </c>
      <c r="BJ198" s="18" t="s">
        <v>167</v>
      </c>
      <c r="BK198" s="242">
        <f>ROUND(I198*H198,2)</f>
        <v>0</v>
      </c>
      <c r="BL198" s="18" t="s">
        <v>248</v>
      </c>
      <c r="BM198" s="241" t="s">
        <v>2068</v>
      </c>
    </row>
    <row r="199" s="2" customFormat="1">
      <c r="A199" s="39"/>
      <c r="B199" s="40"/>
      <c r="C199" s="41"/>
      <c r="D199" s="243" t="s">
        <v>169</v>
      </c>
      <c r="E199" s="41"/>
      <c r="F199" s="244" t="s">
        <v>2067</v>
      </c>
      <c r="G199" s="41"/>
      <c r="H199" s="41"/>
      <c r="I199" s="245"/>
      <c r="J199" s="41"/>
      <c r="K199" s="41"/>
      <c r="L199" s="45"/>
      <c r="M199" s="246"/>
      <c r="N199" s="247"/>
      <c r="O199" s="93"/>
      <c r="P199" s="93"/>
      <c r="Q199" s="93"/>
      <c r="R199" s="93"/>
      <c r="S199" s="93"/>
      <c r="T199" s="94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169</v>
      </c>
      <c r="AU199" s="18" t="s">
        <v>85</v>
      </c>
    </row>
    <row r="200" s="2" customFormat="1" ht="24.15" customHeight="1">
      <c r="A200" s="39"/>
      <c r="B200" s="40"/>
      <c r="C200" s="229" t="s">
        <v>297</v>
      </c>
      <c r="D200" s="229" t="s">
        <v>163</v>
      </c>
      <c r="E200" s="230" t="s">
        <v>2069</v>
      </c>
      <c r="F200" s="231" t="s">
        <v>2070</v>
      </c>
      <c r="G200" s="232" t="s">
        <v>266</v>
      </c>
      <c r="H200" s="233">
        <v>3</v>
      </c>
      <c r="I200" s="234"/>
      <c r="J200" s="235">
        <f>ROUND(I200*H200,2)</f>
        <v>0</v>
      </c>
      <c r="K200" s="236"/>
      <c r="L200" s="45"/>
      <c r="M200" s="237" t="s">
        <v>1</v>
      </c>
      <c r="N200" s="238" t="s">
        <v>43</v>
      </c>
      <c r="O200" s="93"/>
      <c r="P200" s="239">
        <f>O200*H200</f>
        <v>0</v>
      </c>
      <c r="Q200" s="239">
        <v>0.00027</v>
      </c>
      <c r="R200" s="239">
        <f>Q200*H200</f>
        <v>0.00080999999999999996</v>
      </c>
      <c r="S200" s="239">
        <v>0</v>
      </c>
      <c r="T200" s="240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41" t="s">
        <v>248</v>
      </c>
      <c r="AT200" s="241" t="s">
        <v>163</v>
      </c>
      <c r="AU200" s="241" t="s">
        <v>85</v>
      </c>
      <c r="AY200" s="18" t="s">
        <v>161</v>
      </c>
      <c r="BE200" s="242">
        <f>IF(N200="základní",J200,0)</f>
        <v>0</v>
      </c>
      <c r="BF200" s="242">
        <f>IF(N200="snížená",J200,0)</f>
        <v>0</v>
      </c>
      <c r="BG200" s="242">
        <f>IF(N200="zákl. přenesená",J200,0)</f>
        <v>0</v>
      </c>
      <c r="BH200" s="242">
        <f>IF(N200="sníž. přenesená",J200,0)</f>
        <v>0</v>
      </c>
      <c r="BI200" s="242">
        <f>IF(N200="nulová",J200,0)</f>
        <v>0</v>
      </c>
      <c r="BJ200" s="18" t="s">
        <v>167</v>
      </c>
      <c r="BK200" s="242">
        <f>ROUND(I200*H200,2)</f>
        <v>0</v>
      </c>
      <c r="BL200" s="18" t="s">
        <v>248</v>
      </c>
      <c r="BM200" s="241" t="s">
        <v>2071</v>
      </c>
    </row>
    <row r="201" s="2" customFormat="1">
      <c r="A201" s="39"/>
      <c r="B201" s="40"/>
      <c r="C201" s="41"/>
      <c r="D201" s="243" t="s">
        <v>169</v>
      </c>
      <c r="E201" s="41"/>
      <c r="F201" s="244" t="s">
        <v>2070</v>
      </c>
      <c r="G201" s="41"/>
      <c r="H201" s="41"/>
      <c r="I201" s="245"/>
      <c r="J201" s="41"/>
      <c r="K201" s="41"/>
      <c r="L201" s="45"/>
      <c r="M201" s="246"/>
      <c r="N201" s="247"/>
      <c r="O201" s="93"/>
      <c r="P201" s="93"/>
      <c r="Q201" s="93"/>
      <c r="R201" s="93"/>
      <c r="S201" s="93"/>
      <c r="T201" s="94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169</v>
      </c>
      <c r="AU201" s="18" t="s">
        <v>85</v>
      </c>
    </row>
    <row r="202" s="2" customFormat="1" ht="24.15" customHeight="1">
      <c r="A202" s="39"/>
      <c r="B202" s="40"/>
      <c r="C202" s="229" t="s">
        <v>303</v>
      </c>
      <c r="D202" s="229" t="s">
        <v>163</v>
      </c>
      <c r="E202" s="230" t="s">
        <v>2072</v>
      </c>
      <c r="F202" s="231" t="s">
        <v>2073</v>
      </c>
      <c r="G202" s="232" t="s">
        <v>266</v>
      </c>
      <c r="H202" s="233">
        <v>1</v>
      </c>
      <c r="I202" s="234"/>
      <c r="J202" s="235">
        <f>ROUND(I202*H202,2)</f>
        <v>0</v>
      </c>
      <c r="K202" s="236"/>
      <c r="L202" s="45"/>
      <c r="M202" s="237" t="s">
        <v>1</v>
      </c>
      <c r="N202" s="238" t="s">
        <v>43</v>
      </c>
      <c r="O202" s="93"/>
      <c r="P202" s="239">
        <f>O202*H202</f>
        <v>0</v>
      </c>
      <c r="Q202" s="239">
        <v>0.00033</v>
      </c>
      <c r="R202" s="239">
        <f>Q202*H202</f>
        <v>0.00033</v>
      </c>
      <c r="S202" s="239">
        <v>0</v>
      </c>
      <c r="T202" s="240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41" t="s">
        <v>248</v>
      </c>
      <c r="AT202" s="241" t="s">
        <v>163</v>
      </c>
      <c r="AU202" s="241" t="s">
        <v>85</v>
      </c>
      <c r="AY202" s="18" t="s">
        <v>161</v>
      </c>
      <c r="BE202" s="242">
        <f>IF(N202="základní",J202,0)</f>
        <v>0</v>
      </c>
      <c r="BF202" s="242">
        <f>IF(N202="snížená",J202,0)</f>
        <v>0</v>
      </c>
      <c r="BG202" s="242">
        <f>IF(N202="zákl. přenesená",J202,0)</f>
        <v>0</v>
      </c>
      <c r="BH202" s="242">
        <f>IF(N202="sníž. přenesená",J202,0)</f>
        <v>0</v>
      </c>
      <c r="BI202" s="242">
        <f>IF(N202="nulová",J202,0)</f>
        <v>0</v>
      </c>
      <c r="BJ202" s="18" t="s">
        <v>167</v>
      </c>
      <c r="BK202" s="242">
        <f>ROUND(I202*H202,2)</f>
        <v>0</v>
      </c>
      <c r="BL202" s="18" t="s">
        <v>248</v>
      </c>
      <c r="BM202" s="241" t="s">
        <v>2074</v>
      </c>
    </row>
    <row r="203" s="2" customFormat="1">
      <c r="A203" s="39"/>
      <c r="B203" s="40"/>
      <c r="C203" s="41"/>
      <c r="D203" s="243" t="s">
        <v>169</v>
      </c>
      <c r="E203" s="41"/>
      <c r="F203" s="244" t="s">
        <v>2073</v>
      </c>
      <c r="G203" s="41"/>
      <c r="H203" s="41"/>
      <c r="I203" s="245"/>
      <c r="J203" s="41"/>
      <c r="K203" s="41"/>
      <c r="L203" s="45"/>
      <c r="M203" s="246"/>
      <c r="N203" s="247"/>
      <c r="O203" s="93"/>
      <c r="P203" s="93"/>
      <c r="Q203" s="93"/>
      <c r="R203" s="93"/>
      <c r="S203" s="93"/>
      <c r="T203" s="94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169</v>
      </c>
      <c r="AU203" s="18" t="s">
        <v>85</v>
      </c>
    </row>
    <row r="204" s="2" customFormat="1" ht="24.15" customHeight="1">
      <c r="A204" s="39"/>
      <c r="B204" s="40"/>
      <c r="C204" s="229" t="s">
        <v>308</v>
      </c>
      <c r="D204" s="229" t="s">
        <v>163</v>
      </c>
      <c r="E204" s="230" t="s">
        <v>2075</v>
      </c>
      <c r="F204" s="231" t="s">
        <v>2076</v>
      </c>
      <c r="G204" s="232" t="s">
        <v>266</v>
      </c>
      <c r="H204" s="233">
        <v>4</v>
      </c>
      <c r="I204" s="234"/>
      <c r="J204" s="235">
        <f>ROUND(I204*H204,2)</f>
        <v>0</v>
      </c>
      <c r="K204" s="236"/>
      <c r="L204" s="45"/>
      <c r="M204" s="237" t="s">
        <v>1</v>
      </c>
      <c r="N204" s="238" t="s">
        <v>43</v>
      </c>
      <c r="O204" s="93"/>
      <c r="P204" s="239">
        <f>O204*H204</f>
        <v>0</v>
      </c>
      <c r="Q204" s="239">
        <v>0.00027</v>
      </c>
      <c r="R204" s="239">
        <f>Q204*H204</f>
        <v>0.00108</v>
      </c>
      <c r="S204" s="239">
        <v>0</v>
      </c>
      <c r="T204" s="240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41" t="s">
        <v>248</v>
      </c>
      <c r="AT204" s="241" t="s">
        <v>163</v>
      </c>
      <c r="AU204" s="241" t="s">
        <v>85</v>
      </c>
      <c r="AY204" s="18" t="s">
        <v>161</v>
      </c>
      <c r="BE204" s="242">
        <f>IF(N204="základní",J204,0)</f>
        <v>0</v>
      </c>
      <c r="BF204" s="242">
        <f>IF(N204="snížená",J204,0)</f>
        <v>0</v>
      </c>
      <c r="BG204" s="242">
        <f>IF(N204="zákl. přenesená",J204,0)</f>
        <v>0</v>
      </c>
      <c r="BH204" s="242">
        <f>IF(N204="sníž. přenesená",J204,0)</f>
        <v>0</v>
      </c>
      <c r="BI204" s="242">
        <f>IF(N204="nulová",J204,0)</f>
        <v>0</v>
      </c>
      <c r="BJ204" s="18" t="s">
        <v>167</v>
      </c>
      <c r="BK204" s="242">
        <f>ROUND(I204*H204,2)</f>
        <v>0</v>
      </c>
      <c r="BL204" s="18" t="s">
        <v>248</v>
      </c>
      <c r="BM204" s="241" t="s">
        <v>2077</v>
      </c>
    </row>
    <row r="205" s="2" customFormat="1">
      <c r="A205" s="39"/>
      <c r="B205" s="40"/>
      <c r="C205" s="41"/>
      <c r="D205" s="243" t="s">
        <v>169</v>
      </c>
      <c r="E205" s="41"/>
      <c r="F205" s="244" t="s">
        <v>2076</v>
      </c>
      <c r="G205" s="41"/>
      <c r="H205" s="41"/>
      <c r="I205" s="245"/>
      <c r="J205" s="41"/>
      <c r="K205" s="41"/>
      <c r="L205" s="45"/>
      <c r="M205" s="246"/>
      <c r="N205" s="247"/>
      <c r="O205" s="93"/>
      <c r="P205" s="93"/>
      <c r="Q205" s="93"/>
      <c r="R205" s="93"/>
      <c r="S205" s="93"/>
      <c r="T205" s="94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169</v>
      </c>
      <c r="AU205" s="18" t="s">
        <v>85</v>
      </c>
    </row>
    <row r="206" s="2" customFormat="1" ht="24.15" customHeight="1">
      <c r="A206" s="39"/>
      <c r="B206" s="40"/>
      <c r="C206" s="229" t="s">
        <v>313</v>
      </c>
      <c r="D206" s="229" t="s">
        <v>163</v>
      </c>
      <c r="E206" s="230" t="s">
        <v>2078</v>
      </c>
      <c r="F206" s="231" t="s">
        <v>2079</v>
      </c>
      <c r="G206" s="232" t="s">
        <v>214</v>
      </c>
      <c r="H206" s="233">
        <v>0.017999999999999999</v>
      </c>
      <c r="I206" s="234"/>
      <c r="J206" s="235">
        <f>ROUND(I206*H206,2)</f>
        <v>0</v>
      </c>
      <c r="K206" s="236"/>
      <c r="L206" s="45"/>
      <c r="M206" s="237" t="s">
        <v>1</v>
      </c>
      <c r="N206" s="238" t="s">
        <v>43</v>
      </c>
      <c r="O206" s="93"/>
      <c r="P206" s="239">
        <f>O206*H206</f>
        <v>0</v>
      </c>
      <c r="Q206" s="239">
        <v>0</v>
      </c>
      <c r="R206" s="239">
        <f>Q206*H206</f>
        <v>0</v>
      </c>
      <c r="S206" s="239">
        <v>0</v>
      </c>
      <c r="T206" s="240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41" t="s">
        <v>248</v>
      </c>
      <c r="AT206" s="241" t="s">
        <v>163</v>
      </c>
      <c r="AU206" s="241" t="s">
        <v>85</v>
      </c>
      <c r="AY206" s="18" t="s">
        <v>161</v>
      </c>
      <c r="BE206" s="242">
        <f>IF(N206="základní",J206,0)</f>
        <v>0</v>
      </c>
      <c r="BF206" s="242">
        <f>IF(N206="snížená",J206,0)</f>
        <v>0</v>
      </c>
      <c r="BG206" s="242">
        <f>IF(N206="zákl. přenesená",J206,0)</f>
        <v>0</v>
      </c>
      <c r="BH206" s="242">
        <f>IF(N206="sníž. přenesená",J206,0)</f>
        <v>0</v>
      </c>
      <c r="BI206" s="242">
        <f>IF(N206="nulová",J206,0)</f>
        <v>0</v>
      </c>
      <c r="BJ206" s="18" t="s">
        <v>167</v>
      </c>
      <c r="BK206" s="242">
        <f>ROUND(I206*H206,2)</f>
        <v>0</v>
      </c>
      <c r="BL206" s="18" t="s">
        <v>248</v>
      </c>
      <c r="BM206" s="241" t="s">
        <v>2080</v>
      </c>
    </row>
    <row r="207" s="2" customFormat="1">
      <c r="A207" s="39"/>
      <c r="B207" s="40"/>
      <c r="C207" s="41"/>
      <c r="D207" s="243" t="s">
        <v>169</v>
      </c>
      <c r="E207" s="41"/>
      <c r="F207" s="244" t="s">
        <v>2079</v>
      </c>
      <c r="G207" s="41"/>
      <c r="H207" s="41"/>
      <c r="I207" s="245"/>
      <c r="J207" s="41"/>
      <c r="K207" s="41"/>
      <c r="L207" s="45"/>
      <c r="M207" s="246"/>
      <c r="N207" s="247"/>
      <c r="O207" s="93"/>
      <c r="P207" s="93"/>
      <c r="Q207" s="93"/>
      <c r="R207" s="93"/>
      <c r="S207" s="93"/>
      <c r="T207" s="94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169</v>
      </c>
      <c r="AU207" s="18" t="s">
        <v>85</v>
      </c>
    </row>
    <row r="208" s="12" customFormat="1" ht="22.8" customHeight="1">
      <c r="A208" s="12"/>
      <c r="B208" s="213"/>
      <c r="C208" s="214"/>
      <c r="D208" s="215" t="s">
        <v>75</v>
      </c>
      <c r="E208" s="227" t="s">
        <v>2081</v>
      </c>
      <c r="F208" s="227" t="s">
        <v>2082</v>
      </c>
      <c r="G208" s="214"/>
      <c r="H208" s="214"/>
      <c r="I208" s="217"/>
      <c r="J208" s="228">
        <f>BK208</f>
        <v>0</v>
      </c>
      <c r="K208" s="214"/>
      <c r="L208" s="219"/>
      <c r="M208" s="220"/>
      <c r="N208" s="221"/>
      <c r="O208" s="221"/>
      <c r="P208" s="222">
        <f>SUM(P209:P222)</f>
        <v>0</v>
      </c>
      <c r="Q208" s="221"/>
      <c r="R208" s="222">
        <f>SUM(R209:R222)</f>
        <v>0.22450000000000001</v>
      </c>
      <c r="S208" s="221"/>
      <c r="T208" s="223">
        <f>SUM(T209:T222)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24" t="s">
        <v>85</v>
      </c>
      <c r="AT208" s="225" t="s">
        <v>75</v>
      </c>
      <c r="AU208" s="225" t="s">
        <v>83</v>
      </c>
      <c r="AY208" s="224" t="s">
        <v>161</v>
      </c>
      <c r="BK208" s="226">
        <f>SUM(BK209:BK222)</f>
        <v>0</v>
      </c>
    </row>
    <row r="209" s="2" customFormat="1" ht="33" customHeight="1">
      <c r="A209" s="39"/>
      <c r="B209" s="40"/>
      <c r="C209" s="229" t="s">
        <v>318</v>
      </c>
      <c r="D209" s="229" t="s">
        <v>163</v>
      </c>
      <c r="E209" s="230" t="s">
        <v>2083</v>
      </c>
      <c r="F209" s="231" t="s">
        <v>2084</v>
      </c>
      <c r="G209" s="232" t="s">
        <v>266</v>
      </c>
      <c r="H209" s="233">
        <v>1</v>
      </c>
      <c r="I209" s="234"/>
      <c r="J209" s="235">
        <f>ROUND(I209*H209,2)</f>
        <v>0</v>
      </c>
      <c r="K209" s="236"/>
      <c r="L209" s="45"/>
      <c r="M209" s="237" t="s">
        <v>1</v>
      </c>
      <c r="N209" s="238" t="s">
        <v>43</v>
      </c>
      <c r="O209" s="93"/>
      <c r="P209" s="239">
        <f>O209*H209</f>
        <v>0</v>
      </c>
      <c r="Q209" s="239">
        <v>0.0070000000000000001</v>
      </c>
      <c r="R209" s="239">
        <f>Q209*H209</f>
        <v>0.0070000000000000001</v>
      </c>
      <c r="S209" s="239">
        <v>0</v>
      </c>
      <c r="T209" s="240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41" t="s">
        <v>248</v>
      </c>
      <c r="AT209" s="241" t="s">
        <v>163</v>
      </c>
      <c r="AU209" s="241" t="s">
        <v>85</v>
      </c>
      <c r="AY209" s="18" t="s">
        <v>161</v>
      </c>
      <c r="BE209" s="242">
        <f>IF(N209="základní",J209,0)</f>
        <v>0</v>
      </c>
      <c r="BF209" s="242">
        <f>IF(N209="snížená",J209,0)</f>
        <v>0</v>
      </c>
      <c r="BG209" s="242">
        <f>IF(N209="zákl. přenesená",J209,0)</f>
        <v>0</v>
      </c>
      <c r="BH209" s="242">
        <f>IF(N209="sníž. přenesená",J209,0)</f>
        <v>0</v>
      </c>
      <c r="BI209" s="242">
        <f>IF(N209="nulová",J209,0)</f>
        <v>0</v>
      </c>
      <c r="BJ209" s="18" t="s">
        <v>167</v>
      </c>
      <c r="BK209" s="242">
        <f>ROUND(I209*H209,2)</f>
        <v>0</v>
      </c>
      <c r="BL209" s="18" t="s">
        <v>248</v>
      </c>
      <c r="BM209" s="241" t="s">
        <v>2085</v>
      </c>
    </row>
    <row r="210" s="2" customFormat="1">
      <c r="A210" s="39"/>
      <c r="B210" s="40"/>
      <c r="C210" s="41"/>
      <c r="D210" s="243" t="s">
        <v>169</v>
      </c>
      <c r="E210" s="41"/>
      <c r="F210" s="244" t="s">
        <v>2084</v>
      </c>
      <c r="G210" s="41"/>
      <c r="H210" s="41"/>
      <c r="I210" s="245"/>
      <c r="J210" s="41"/>
      <c r="K210" s="41"/>
      <c r="L210" s="45"/>
      <c r="M210" s="246"/>
      <c r="N210" s="247"/>
      <c r="O210" s="93"/>
      <c r="P210" s="93"/>
      <c r="Q210" s="93"/>
      <c r="R210" s="93"/>
      <c r="S210" s="93"/>
      <c r="T210" s="94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169</v>
      </c>
      <c r="AU210" s="18" t="s">
        <v>85</v>
      </c>
    </row>
    <row r="211" s="2" customFormat="1" ht="33" customHeight="1">
      <c r="A211" s="39"/>
      <c r="B211" s="40"/>
      <c r="C211" s="229" t="s">
        <v>324</v>
      </c>
      <c r="D211" s="229" t="s">
        <v>163</v>
      </c>
      <c r="E211" s="230" t="s">
        <v>2086</v>
      </c>
      <c r="F211" s="231" t="s">
        <v>2087</v>
      </c>
      <c r="G211" s="232" t="s">
        <v>266</v>
      </c>
      <c r="H211" s="233">
        <v>1</v>
      </c>
      <c r="I211" s="234"/>
      <c r="J211" s="235">
        <f>ROUND(I211*H211,2)</f>
        <v>0</v>
      </c>
      <c r="K211" s="236"/>
      <c r="L211" s="45"/>
      <c r="M211" s="237" t="s">
        <v>1</v>
      </c>
      <c r="N211" s="238" t="s">
        <v>43</v>
      </c>
      <c r="O211" s="93"/>
      <c r="P211" s="239">
        <f>O211*H211</f>
        <v>0</v>
      </c>
      <c r="Q211" s="239">
        <v>0.0086199999999999992</v>
      </c>
      <c r="R211" s="239">
        <f>Q211*H211</f>
        <v>0.0086199999999999992</v>
      </c>
      <c r="S211" s="239">
        <v>0</v>
      </c>
      <c r="T211" s="240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41" t="s">
        <v>248</v>
      </c>
      <c r="AT211" s="241" t="s">
        <v>163</v>
      </c>
      <c r="AU211" s="241" t="s">
        <v>85</v>
      </c>
      <c r="AY211" s="18" t="s">
        <v>161</v>
      </c>
      <c r="BE211" s="242">
        <f>IF(N211="základní",J211,0)</f>
        <v>0</v>
      </c>
      <c r="BF211" s="242">
        <f>IF(N211="snížená",J211,0)</f>
        <v>0</v>
      </c>
      <c r="BG211" s="242">
        <f>IF(N211="zákl. přenesená",J211,0)</f>
        <v>0</v>
      </c>
      <c r="BH211" s="242">
        <f>IF(N211="sníž. přenesená",J211,0)</f>
        <v>0</v>
      </c>
      <c r="BI211" s="242">
        <f>IF(N211="nulová",J211,0)</f>
        <v>0</v>
      </c>
      <c r="BJ211" s="18" t="s">
        <v>167</v>
      </c>
      <c r="BK211" s="242">
        <f>ROUND(I211*H211,2)</f>
        <v>0</v>
      </c>
      <c r="BL211" s="18" t="s">
        <v>248</v>
      </c>
      <c r="BM211" s="241" t="s">
        <v>2088</v>
      </c>
    </row>
    <row r="212" s="2" customFormat="1">
      <c r="A212" s="39"/>
      <c r="B212" s="40"/>
      <c r="C212" s="41"/>
      <c r="D212" s="243" t="s">
        <v>169</v>
      </c>
      <c r="E212" s="41"/>
      <c r="F212" s="244" t="s">
        <v>2087</v>
      </c>
      <c r="G212" s="41"/>
      <c r="H212" s="41"/>
      <c r="I212" s="245"/>
      <c r="J212" s="41"/>
      <c r="K212" s="41"/>
      <c r="L212" s="45"/>
      <c r="M212" s="246"/>
      <c r="N212" s="247"/>
      <c r="O212" s="93"/>
      <c r="P212" s="93"/>
      <c r="Q212" s="93"/>
      <c r="R212" s="93"/>
      <c r="S212" s="93"/>
      <c r="T212" s="94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169</v>
      </c>
      <c r="AU212" s="18" t="s">
        <v>85</v>
      </c>
    </row>
    <row r="213" s="2" customFormat="1" ht="33" customHeight="1">
      <c r="A213" s="39"/>
      <c r="B213" s="40"/>
      <c r="C213" s="229" t="s">
        <v>328</v>
      </c>
      <c r="D213" s="229" t="s">
        <v>163</v>
      </c>
      <c r="E213" s="230" t="s">
        <v>2089</v>
      </c>
      <c r="F213" s="231" t="s">
        <v>2090</v>
      </c>
      <c r="G213" s="232" t="s">
        <v>266</v>
      </c>
      <c r="H213" s="233">
        <v>1</v>
      </c>
      <c r="I213" s="234"/>
      <c r="J213" s="235">
        <f>ROUND(I213*H213,2)</f>
        <v>0</v>
      </c>
      <c r="K213" s="236"/>
      <c r="L213" s="45"/>
      <c r="M213" s="237" t="s">
        <v>1</v>
      </c>
      <c r="N213" s="238" t="s">
        <v>43</v>
      </c>
      <c r="O213" s="93"/>
      <c r="P213" s="239">
        <f>O213*H213</f>
        <v>0</v>
      </c>
      <c r="Q213" s="239">
        <v>0.0096399999999999993</v>
      </c>
      <c r="R213" s="239">
        <f>Q213*H213</f>
        <v>0.0096399999999999993</v>
      </c>
      <c r="S213" s="239">
        <v>0</v>
      </c>
      <c r="T213" s="240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41" t="s">
        <v>248</v>
      </c>
      <c r="AT213" s="241" t="s">
        <v>163</v>
      </c>
      <c r="AU213" s="241" t="s">
        <v>85</v>
      </c>
      <c r="AY213" s="18" t="s">
        <v>161</v>
      </c>
      <c r="BE213" s="242">
        <f>IF(N213="základní",J213,0)</f>
        <v>0</v>
      </c>
      <c r="BF213" s="242">
        <f>IF(N213="snížená",J213,0)</f>
        <v>0</v>
      </c>
      <c r="BG213" s="242">
        <f>IF(N213="zákl. přenesená",J213,0)</f>
        <v>0</v>
      </c>
      <c r="BH213" s="242">
        <f>IF(N213="sníž. přenesená",J213,0)</f>
        <v>0</v>
      </c>
      <c r="BI213" s="242">
        <f>IF(N213="nulová",J213,0)</f>
        <v>0</v>
      </c>
      <c r="BJ213" s="18" t="s">
        <v>167</v>
      </c>
      <c r="BK213" s="242">
        <f>ROUND(I213*H213,2)</f>
        <v>0</v>
      </c>
      <c r="BL213" s="18" t="s">
        <v>248</v>
      </c>
      <c r="BM213" s="241" t="s">
        <v>2091</v>
      </c>
    </row>
    <row r="214" s="2" customFormat="1">
      <c r="A214" s="39"/>
      <c r="B214" s="40"/>
      <c r="C214" s="41"/>
      <c r="D214" s="243" t="s">
        <v>169</v>
      </c>
      <c r="E214" s="41"/>
      <c r="F214" s="244" t="s">
        <v>2090</v>
      </c>
      <c r="G214" s="41"/>
      <c r="H214" s="41"/>
      <c r="I214" s="245"/>
      <c r="J214" s="41"/>
      <c r="K214" s="41"/>
      <c r="L214" s="45"/>
      <c r="M214" s="246"/>
      <c r="N214" s="247"/>
      <c r="O214" s="93"/>
      <c r="P214" s="93"/>
      <c r="Q214" s="93"/>
      <c r="R214" s="93"/>
      <c r="S214" s="93"/>
      <c r="T214" s="94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169</v>
      </c>
      <c r="AU214" s="18" t="s">
        <v>85</v>
      </c>
    </row>
    <row r="215" s="2" customFormat="1" ht="37.8" customHeight="1">
      <c r="A215" s="39"/>
      <c r="B215" s="40"/>
      <c r="C215" s="229" t="s">
        <v>332</v>
      </c>
      <c r="D215" s="229" t="s">
        <v>163</v>
      </c>
      <c r="E215" s="230" t="s">
        <v>2092</v>
      </c>
      <c r="F215" s="231" t="s">
        <v>2093</v>
      </c>
      <c r="G215" s="232" t="s">
        <v>266</v>
      </c>
      <c r="H215" s="233">
        <v>1</v>
      </c>
      <c r="I215" s="234"/>
      <c r="J215" s="235">
        <f>ROUND(I215*H215,2)</f>
        <v>0</v>
      </c>
      <c r="K215" s="236"/>
      <c r="L215" s="45"/>
      <c r="M215" s="237" t="s">
        <v>1</v>
      </c>
      <c r="N215" s="238" t="s">
        <v>43</v>
      </c>
      <c r="O215" s="93"/>
      <c r="P215" s="239">
        <f>O215*H215</f>
        <v>0</v>
      </c>
      <c r="Q215" s="239">
        <v>0.049200000000000001</v>
      </c>
      <c r="R215" s="239">
        <f>Q215*H215</f>
        <v>0.049200000000000001</v>
      </c>
      <c r="S215" s="239">
        <v>0</v>
      </c>
      <c r="T215" s="240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41" t="s">
        <v>248</v>
      </c>
      <c r="AT215" s="241" t="s">
        <v>163</v>
      </c>
      <c r="AU215" s="241" t="s">
        <v>85</v>
      </c>
      <c r="AY215" s="18" t="s">
        <v>161</v>
      </c>
      <c r="BE215" s="242">
        <f>IF(N215="základní",J215,0)</f>
        <v>0</v>
      </c>
      <c r="BF215" s="242">
        <f>IF(N215="snížená",J215,0)</f>
        <v>0</v>
      </c>
      <c r="BG215" s="242">
        <f>IF(N215="zákl. přenesená",J215,0)</f>
        <v>0</v>
      </c>
      <c r="BH215" s="242">
        <f>IF(N215="sníž. přenesená",J215,0)</f>
        <v>0</v>
      </c>
      <c r="BI215" s="242">
        <f>IF(N215="nulová",J215,0)</f>
        <v>0</v>
      </c>
      <c r="BJ215" s="18" t="s">
        <v>167</v>
      </c>
      <c r="BK215" s="242">
        <f>ROUND(I215*H215,2)</f>
        <v>0</v>
      </c>
      <c r="BL215" s="18" t="s">
        <v>248</v>
      </c>
      <c r="BM215" s="241" t="s">
        <v>2094</v>
      </c>
    </row>
    <row r="216" s="2" customFormat="1">
      <c r="A216" s="39"/>
      <c r="B216" s="40"/>
      <c r="C216" s="41"/>
      <c r="D216" s="243" t="s">
        <v>169</v>
      </c>
      <c r="E216" s="41"/>
      <c r="F216" s="244" t="s">
        <v>2093</v>
      </c>
      <c r="G216" s="41"/>
      <c r="H216" s="41"/>
      <c r="I216" s="245"/>
      <c r="J216" s="41"/>
      <c r="K216" s="41"/>
      <c r="L216" s="45"/>
      <c r="M216" s="246"/>
      <c r="N216" s="247"/>
      <c r="O216" s="93"/>
      <c r="P216" s="93"/>
      <c r="Q216" s="93"/>
      <c r="R216" s="93"/>
      <c r="S216" s="93"/>
      <c r="T216" s="94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169</v>
      </c>
      <c r="AU216" s="18" t="s">
        <v>85</v>
      </c>
    </row>
    <row r="217" s="2" customFormat="1" ht="37.8" customHeight="1">
      <c r="A217" s="39"/>
      <c r="B217" s="40"/>
      <c r="C217" s="229" t="s">
        <v>336</v>
      </c>
      <c r="D217" s="229" t="s">
        <v>163</v>
      </c>
      <c r="E217" s="230" t="s">
        <v>2095</v>
      </c>
      <c r="F217" s="231" t="s">
        <v>2096</v>
      </c>
      <c r="G217" s="232" t="s">
        <v>266</v>
      </c>
      <c r="H217" s="233">
        <v>2</v>
      </c>
      <c r="I217" s="234"/>
      <c r="J217" s="235">
        <f>ROUND(I217*H217,2)</f>
        <v>0</v>
      </c>
      <c r="K217" s="236"/>
      <c r="L217" s="45"/>
      <c r="M217" s="237" t="s">
        <v>1</v>
      </c>
      <c r="N217" s="238" t="s">
        <v>43</v>
      </c>
      <c r="O217" s="93"/>
      <c r="P217" s="239">
        <f>O217*H217</f>
        <v>0</v>
      </c>
      <c r="Q217" s="239">
        <v>0.047840000000000001</v>
      </c>
      <c r="R217" s="239">
        <f>Q217*H217</f>
        <v>0.095680000000000001</v>
      </c>
      <c r="S217" s="239">
        <v>0</v>
      </c>
      <c r="T217" s="240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41" t="s">
        <v>248</v>
      </c>
      <c r="AT217" s="241" t="s">
        <v>163</v>
      </c>
      <c r="AU217" s="241" t="s">
        <v>85</v>
      </c>
      <c r="AY217" s="18" t="s">
        <v>161</v>
      </c>
      <c r="BE217" s="242">
        <f>IF(N217="základní",J217,0)</f>
        <v>0</v>
      </c>
      <c r="BF217" s="242">
        <f>IF(N217="snížená",J217,0)</f>
        <v>0</v>
      </c>
      <c r="BG217" s="242">
        <f>IF(N217="zákl. přenesená",J217,0)</f>
        <v>0</v>
      </c>
      <c r="BH217" s="242">
        <f>IF(N217="sníž. přenesená",J217,0)</f>
        <v>0</v>
      </c>
      <c r="BI217" s="242">
        <f>IF(N217="nulová",J217,0)</f>
        <v>0</v>
      </c>
      <c r="BJ217" s="18" t="s">
        <v>167</v>
      </c>
      <c r="BK217" s="242">
        <f>ROUND(I217*H217,2)</f>
        <v>0</v>
      </c>
      <c r="BL217" s="18" t="s">
        <v>248</v>
      </c>
      <c r="BM217" s="241" t="s">
        <v>2097</v>
      </c>
    </row>
    <row r="218" s="2" customFormat="1">
      <c r="A218" s="39"/>
      <c r="B218" s="40"/>
      <c r="C218" s="41"/>
      <c r="D218" s="243" t="s">
        <v>169</v>
      </c>
      <c r="E218" s="41"/>
      <c r="F218" s="244" t="s">
        <v>2096</v>
      </c>
      <c r="G218" s="41"/>
      <c r="H218" s="41"/>
      <c r="I218" s="245"/>
      <c r="J218" s="41"/>
      <c r="K218" s="41"/>
      <c r="L218" s="45"/>
      <c r="M218" s="246"/>
      <c r="N218" s="247"/>
      <c r="O218" s="93"/>
      <c r="P218" s="93"/>
      <c r="Q218" s="93"/>
      <c r="R218" s="93"/>
      <c r="S218" s="93"/>
      <c r="T218" s="94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169</v>
      </c>
      <c r="AU218" s="18" t="s">
        <v>85</v>
      </c>
    </row>
    <row r="219" s="2" customFormat="1" ht="37.8" customHeight="1">
      <c r="A219" s="39"/>
      <c r="B219" s="40"/>
      <c r="C219" s="229" t="s">
        <v>342</v>
      </c>
      <c r="D219" s="229" t="s">
        <v>163</v>
      </c>
      <c r="E219" s="230" t="s">
        <v>2098</v>
      </c>
      <c r="F219" s="231" t="s">
        <v>2099</v>
      </c>
      <c r="G219" s="232" t="s">
        <v>266</v>
      </c>
      <c r="H219" s="233">
        <v>1</v>
      </c>
      <c r="I219" s="234"/>
      <c r="J219" s="235">
        <f>ROUND(I219*H219,2)</f>
        <v>0</v>
      </c>
      <c r="K219" s="236"/>
      <c r="L219" s="45"/>
      <c r="M219" s="237" t="s">
        <v>1</v>
      </c>
      <c r="N219" s="238" t="s">
        <v>43</v>
      </c>
      <c r="O219" s="93"/>
      <c r="P219" s="239">
        <f>O219*H219</f>
        <v>0</v>
      </c>
      <c r="Q219" s="239">
        <v>0.054359999999999999</v>
      </c>
      <c r="R219" s="239">
        <f>Q219*H219</f>
        <v>0.054359999999999999</v>
      </c>
      <c r="S219" s="239">
        <v>0</v>
      </c>
      <c r="T219" s="240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41" t="s">
        <v>248</v>
      </c>
      <c r="AT219" s="241" t="s">
        <v>163</v>
      </c>
      <c r="AU219" s="241" t="s">
        <v>85</v>
      </c>
      <c r="AY219" s="18" t="s">
        <v>161</v>
      </c>
      <c r="BE219" s="242">
        <f>IF(N219="základní",J219,0)</f>
        <v>0</v>
      </c>
      <c r="BF219" s="242">
        <f>IF(N219="snížená",J219,0)</f>
        <v>0</v>
      </c>
      <c r="BG219" s="242">
        <f>IF(N219="zákl. přenesená",J219,0)</f>
        <v>0</v>
      </c>
      <c r="BH219" s="242">
        <f>IF(N219="sníž. přenesená",J219,0)</f>
        <v>0</v>
      </c>
      <c r="BI219" s="242">
        <f>IF(N219="nulová",J219,0)</f>
        <v>0</v>
      </c>
      <c r="BJ219" s="18" t="s">
        <v>167</v>
      </c>
      <c r="BK219" s="242">
        <f>ROUND(I219*H219,2)</f>
        <v>0</v>
      </c>
      <c r="BL219" s="18" t="s">
        <v>248</v>
      </c>
      <c r="BM219" s="241" t="s">
        <v>2100</v>
      </c>
    </row>
    <row r="220" s="2" customFormat="1">
      <c r="A220" s="39"/>
      <c r="B220" s="40"/>
      <c r="C220" s="41"/>
      <c r="D220" s="243" t="s">
        <v>169</v>
      </c>
      <c r="E220" s="41"/>
      <c r="F220" s="244" t="s">
        <v>2099</v>
      </c>
      <c r="G220" s="41"/>
      <c r="H220" s="41"/>
      <c r="I220" s="245"/>
      <c r="J220" s="41"/>
      <c r="K220" s="41"/>
      <c r="L220" s="45"/>
      <c r="M220" s="246"/>
      <c r="N220" s="247"/>
      <c r="O220" s="93"/>
      <c r="P220" s="93"/>
      <c r="Q220" s="93"/>
      <c r="R220" s="93"/>
      <c r="S220" s="93"/>
      <c r="T220" s="94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169</v>
      </c>
      <c r="AU220" s="18" t="s">
        <v>85</v>
      </c>
    </row>
    <row r="221" s="2" customFormat="1" ht="24.15" customHeight="1">
      <c r="A221" s="39"/>
      <c r="B221" s="40"/>
      <c r="C221" s="229" t="s">
        <v>347</v>
      </c>
      <c r="D221" s="229" t="s">
        <v>163</v>
      </c>
      <c r="E221" s="230" t="s">
        <v>2101</v>
      </c>
      <c r="F221" s="231" t="s">
        <v>2102</v>
      </c>
      <c r="G221" s="232" t="s">
        <v>214</v>
      </c>
      <c r="H221" s="233">
        <v>0.22500000000000001</v>
      </c>
      <c r="I221" s="234"/>
      <c r="J221" s="235">
        <f>ROUND(I221*H221,2)</f>
        <v>0</v>
      </c>
      <c r="K221" s="236"/>
      <c r="L221" s="45"/>
      <c r="M221" s="237" t="s">
        <v>1</v>
      </c>
      <c r="N221" s="238" t="s">
        <v>43</v>
      </c>
      <c r="O221" s="93"/>
      <c r="P221" s="239">
        <f>O221*H221</f>
        <v>0</v>
      </c>
      <c r="Q221" s="239">
        <v>0</v>
      </c>
      <c r="R221" s="239">
        <f>Q221*H221</f>
        <v>0</v>
      </c>
      <c r="S221" s="239">
        <v>0</v>
      </c>
      <c r="T221" s="240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41" t="s">
        <v>248</v>
      </c>
      <c r="AT221" s="241" t="s">
        <v>163</v>
      </c>
      <c r="AU221" s="241" t="s">
        <v>85</v>
      </c>
      <c r="AY221" s="18" t="s">
        <v>161</v>
      </c>
      <c r="BE221" s="242">
        <f>IF(N221="základní",J221,0)</f>
        <v>0</v>
      </c>
      <c r="BF221" s="242">
        <f>IF(N221="snížená",J221,0)</f>
        <v>0</v>
      </c>
      <c r="BG221" s="242">
        <f>IF(N221="zákl. přenesená",J221,0)</f>
        <v>0</v>
      </c>
      <c r="BH221" s="242">
        <f>IF(N221="sníž. přenesená",J221,0)</f>
        <v>0</v>
      </c>
      <c r="BI221" s="242">
        <f>IF(N221="nulová",J221,0)</f>
        <v>0</v>
      </c>
      <c r="BJ221" s="18" t="s">
        <v>167</v>
      </c>
      <c r="BK221" s="242">
        <f>ROUND(I221*H221,2)</f>
        <v>0</v>
      </c>
      <c r="BL221" s="18" t="s">
        <v>248</v>
      </c>
      <c r="BM221" s="241" t="s">
        <v>2103</v>
      </c>
    </row>
    <row r="222" s="2" customFormat="1">
      <c r="A222" s="39"/>
      <c r="B222" s="40"/>
      <c r="C222" s="41"/>
      <c r="D222" s="243" t="s">
        <v>169</v>
      </c>
      <c r="E222" s="41"/>
      <c r="F222" s="244" t="s">
        <v>2102</v>
      </c>
      <c r="G222" s="41"/>
      <c r="H222" s="41"/>
      <c r="I222" s="245"/>
      <c r="J222" s="41"/>
      <c r="K222" s="41"/>
      <c r="L222" s="45"/>
      <c r="M222" s="246"/>
      <c r="N222" s="247"/>
      <c r="O222" s="93"/>
      <c r="P222" s="93"/>
      <c r="Q222" s="93"/>
      <c r="R222" s="93"/>
      <c r="S222" s="93"/>
      <c r="T222" s="94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169</v>
      </c>
      <c r="AU222" s="18" t="s">
        <v>85</v>
      </c>
    </row>
    <row r="223" s="12" customFormat="1" ht="25.92" customHeight="1">
      <c r="A223" s="12"/>
      <c r="B223" s="213"/>
      <c r="C223" s="214"/>
      <c r="D223" s="215" t="s">
        <v>75</v>
      </c>
      <c r="E223" s="216" t="s">
        <v>1716</v>
      </c>
      <c r="F223" s="216" t="s">
        <v>1717</v>
      </c>
      <c r="G223" s="214"/>
      <c r="H223" s="214"/>
      <c r="I223" s="217"/>
      <c r="J223" s="218">
        <f>BK223</f>
        <v>0</v>
      </c>
      <c r="K223" s="214"/>
      <c r="L223" s="219"/>
      <c r="M223" s="220"/>
      <c r="N223" s="221"/>
      <c r="O223" s="221"/>
      <c r="P223" s="222">
        <f>SUM(P224:P225)</f>
        <v>0</v>
      </c>
      <c r="Q223" s="221"/>
      <c r="R223" s="222">
        <f>SUM(R224:R225)</f>
        <v>0</v>
      </c>
      <c r="S223" s="221"/>
      <c r="T223" s="223">
        <f>SUM(T224:T225)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24" t="s">
        <v>167</v>
      </c>
      <c r="AT223" s="225" t="s">
        <v>75</v>
      </c>
      <c r="AU223" s="225" t="s">
        <v>76</v>
      </c>
      <c r="AY223" s="224" t="s">
        <v>161</v>
      </c>
      <c r="BK223" s="226">
        <f>SUM(BK224:BK225)</f>
        <v>0</v>
      </c>
    </row>
    <row r="224" s="2" customFormat="1" ht="16.5" customHeight="1">
      <c r="A224" s="39"/>
      <c r="B224" s="40"/>
      <c r="C224" s="229" t="s">
        <v>351</v>
      </c>
      <c r="D224" s="229" t="s">
        <v>163</v>
      </c>
      <c r="E224" s="230" t="s">
        <v>2104</v>
      </c>
      <c r="F224" s="231" t="s">
        <v>2105</v>
      </c>
      <c r="G224" s="232" t="s">
        <v>1721</v>
      </c>
      <c r="H224" s="233">
        <v>16</v>
      </c>
      <c r="I224" s="234"/>
      <c r="J224" s="235">
        <f>ROUND(I224*H224,2)</f>
        <v>0</v>
      </c>
      <c r="K224" s="236"/>
      <c r="L224" s="45"/>
      <c r="M224" s="237" t="s">
        <v>1</v>
      </c>
      <c r="N224" s="238" t="s">
        <v>43</v>
      </c>
      <c r="O224" s="93"/>
      <c r="P224" s="239">
        <f>O224*H224</f>
        <v>0</v>
      </c>
      <c r="Q224" s="239">
        <v>0</v>
      </c>
      <c r="R224" s="239">
        <f>Q224*H224</f>
        <v>0</v>
      </c>
      <c r="S224" s="239">
        <v>0</v>
      </c>
      <c r="T224" s="240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41" t="s">
        <v>1722</v>
      </c>
      <c r="AT224" s="241" t="s">
        <v>163</v>
      </c>
      <c r="AU224" s="241" t="s">
        <v>83</v>
      </c>
      <c r="AY224" s="18" t="s">
        <v>161</v>
      </c>
      <c r="BE224" s="242">
        <f>IF(N224="základní",J224,0)</f>
        <v>0</v>
      </c>
      <c r="BF224" s="242">
        <f>IF(N224="snížená",J224,0)</f>
        <v>0</v>
      </c>
      <c r="BG224" s="242">
        <f>IF(N224="zákl. přenesená",J224,0)</f>
        <v>0</v>
      </c>
      <c r="BH224" s="242">
        <f>IF(N224="sníž. přenesená",J224,0)</f>
        <v>0</v>
      </c>
      <c r="BI224" s="242">
        <f>IF(N224="nulová",J224,0)</f>
        <v>0</v>
      </c>
      <c r="BJ224" s="18" t="s">
        <v>167</v>
      </c>
      <c r="BK224" s="242">
        <f>ROUND(I224*H224,2)</f>
        <v>0</v>
      </c>
      <c r="BL224" s="18" t="s">
        <v>1722</v>
      </c>
      <c r="BM224" s="241" t="s">
        <v>2106</v>
      </c>
    </row>
    <row r="225" s="2" customFormat="1">
      <c r="A225" s="39"/>
      <c r="B225" s="40"/>
      <c r="C225" s="41"/>
      <c r="D225" s="243" t="s">
        <v>169</v>
      </c>
      <c r="E225" s="41"/>
      <c r="F225" s="244" t="s">
        <v>2107</v>
      </c>
      <c r="G225" s="41"/>
      <c r="H225" s="41"/>
      <c r="I225" s="245"/>
      <c r="J225" s="41"/>
      <c r="K225" s="41"/>
      <c r="L225" s="45"/>
      <c r="M225" s="303"/>
      <c r="N225" s="304"/>
      <c r="O225" s="305"/>
      <c r="P225" s="305"/>
      <c r="Q225" s="305"/>
      <c r="R225" s="305"/>
      <c r="S225" s="305"/>
      <c r="T225" s="30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169</v>
      </c>
      <c r="AU225" s="18" t="s">
        <v>83</v>
      </c>
    </row>
    <row r="226" s="2" customFormat="1" ht="6.96" customHeight="1">
      <c r="A226" s="39"/>
      <c r="B226" s="68"/>
      <c r="C226" s="69"/>
      <c r="D226" s="69"/>
      <c r="E226" s="69"/>
      <c r="F226" s="69"/>
      <c r="G226" s="69"/>
      <c r="H226" s="69"/>
      <c r="I226" s="69"/>
      <c r="J226" s="69"/>
      <c r="K226" s="69"/>
      <c r="L226" s="45"/>
      <c r="M226" s="39"/>
      <c r="O226" s="39"/>
      <c r="P226" s="39"/>
      <c r="Q226" s="39"/>
      <c r="R226" s="39"/>
      <c r="S226" s="39"/>
      <c r="T226" s="39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</row>
  </sheetData>
  <sheetProtection sheet="1" autoFilter="0" formatColumns="0" formatRows="0" objects="1" scenarios="1" spinCount="100000" saltValue="PxrkmY7o0myDhbhVjdab5eZst85EkZtfpTvVx77NZMQzXS9+OgQdk1W0OI2EpRX1gs02hun0j16g7o8YNFciSA==" hashValue="kyw6eBsNbWMqBMrIapqPxUXb/4o0L5coPwewImR2HT23tN+SSKbCzu6tFo5mw1KTmUFSv2G8SJ+3z8hqRnKnyQ==" algorithmName="SHA-512" password="CC35"/>
  <autoFilter ref="C132:K22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1:H121"/>
    <mergeCell ref="E123:H123"/>
    <mergeCell ref="E125:H12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99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1"/>
      <c r="AT3" s="18" t="s">
        <v>85</v>
      </c>
    </row>
    <row r="4" s="1" customFormat="1" ht="24.96" customHeight="1">
      <c r="B4" s="21"/>
      <c r="D4" s="150" t="s">
        <v>106</v>
      </c>
      <c r="L4" s="21"/>
      <c r="M4" s="151" t="s">
        <v>10</v>
      </c>
      <c r="AT4" s="18" t="s">
        <v>32</v>
      </c>
    </row>
    <row r="5" s="1" customFormat="1" ht="6.96" customHeight="1">
      <c r="B5" s="21"/>
      <c r="L5" s="21"/>
    </row>
    <row r="6" s="1" customFormat="1" ht="12" customHeight="1">
      <c r="B6" s="21"/>
      <c r="D6" s="152" t="s">
        <v>16</v>
      </c>
      <c r="L6" s="21"/>
    </row>
    <row r="7" s="1" customFormat="1" ht="16.5" customHeight="1">
      <c r="B7" s="21"/>
      <c r="E7" s="153" t="str">
        <f>'Rekapitulace stavby'!K6</f>
        <v>Mačkov ON - oprava budovy zastávky</v>
      </c>
      <c r="F7" s="152"/>
      <c r="G7" s="152"/>
      <c r="H7" s="152"/>
      <c r="L7" s="21"/>
    </row>
    <row r="8" s="1" customFormat="1" ht="12" customHeight="1">
      <c r="B8" s="21"/>
      <c r="D8" s="152" t="s">
        <v>107</v>
      </c>
      <c r="L8" s="21"/>
    </row>
    <row r="9" s="2" customFormat="1" ht="16.5" customHeight="1">
      <c r="A9" s="39"/>
      <c r="B9" s="45"/>
      <c r="C9" s="39"/>
      <c r="D9" s="39"/>
      <c r="E9" s="153" t="s">
        <v>108</v>
      </c>
      <c r="F9" s="39"/>
      <c r="G9" s="39"/>
      <c r="H9" s="39"/>
      <c r="I9" s="39"/>
      <c r="J9" s="39"/>
      <c r="K9" s="39"/>
      <c r="L9" s="6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2" t="s">
        <v>109</v>
      </c>
      <c r="E10" s="39"/>
      <c r="F10" s="39"/>
      <c r="G10" s="39"/>
      <c r="H10" s="39"/>
      <c r="I10" s="39"/>
      <c r="J10" s="39"/>
      <c r="K10" s="39"/>
      <c r="L10" s="6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4" t="s">
        <v>2108</v>
      </c>
      <c r="F11" s="39"/>
      <c r="G11" s="39"/>
      <c r="H11" s="39"/>
      <c r="I11" s="39"/>
      <c r="J11" s="39"/>
      <c r="K11" s="39"/>
      <c r="L11" s="6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2" t="s">
        <v>18</v>
      </c>
      <c r="E13" s="39"/>
      <c r="F13" s="143" t="s">
        <v>1</v>
      </c>
      <c r="G13" s="39"/>
      <c r="H13" s="39"/>
      <c r="I13" s="152" t="s">
        <v>19</v>
      </c>
      <c r="J13" s="143" t="s">
        <v>1</v>
      </c>
      <c r="K13" s="39"/>
      <c r="L13" s="6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2" t="s">
        <v>20</v>
      </c>
      <c r="E14" s="39"/>
      <c r="F14" s="143" t="s">
        <v>21</v>
      </c>
      <c r="G14" s="39"/>
      <c r="H14" s="39"/>
      <c r="I14" s="152" t="s">
        <v>22</v>
      </c>
      <c r="J14" s="155" t="str">
        <f>'Rekapitulace stavby'!AN8</f>
        <v>8. 3. 2023</v>
      </c>
      <c r="K14" s="39"/>
      <c r="L14" s="6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2" t="s">
        <v>24</v>
      </c>
      <c r="E16" s="39"/>
      <c r="F16" s="39"/>
      <c r="G16" s="39"/>
      <c r="H16" s="39"/>
      <c r="I16" s="152" t="s">
        <v>25</v>
      </c>
      <c r="J16" s="143" t="s">
        <v>1</v>
      </c>
      <c r="K16" s="39"/>
      <c r="L16" s="6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3" t="s">
        <v>26</v>
      </c>
      <c r="F17" s="39"/>
      <c r="G17" s="39"/>
      <c r="H17" s="39"/>
      <c r="I17" s="152" t="s">
        <v>27</v>
      </c>
      <c r="J17" s="143" t="s">
        <v>1</v>
      </c>
      <c r="K17" s="39"/>
      <c r="L17" s="6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2" t="s">
        <v>28</v>
      </c>
      <c r="E19" s="39"/>
      <c r="F19" s="39"/>
      <c r="G19" s="39"/>
      <c r="H19" s="39"/>
      <c r="I19" s="152" t="s">
        <v>25</v>
      </c>
      <c r="J19" s="34" t="str">
        <f>'Rekapitulace stavby'!AN13</f>
        <v>Vyplň údaj</v>
      </c>
      <c r="K19" s="39"/>
      <c r="L19" s="6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3"/>
      <c r="G20" s="143"/>
      <c r="H20" s="143"/>
      <c r="I20" s="152" t="s">
        <v>27</v>
      </c>
      <c r="J20" s="34" t="str">
        <f>'Rekapitulace stavby'!AN14</f>
        <v>Vyplň údaj</v>
      </c>
      <c r="K20" s="39"/>
      <c r="L20" s="6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2" t="s">
        <v>30</v>
      </c>
      <c r="E22" s="39"/>
      <c r="F22" s="39"/>
      <c r="G22" s="39"/>
      <c r="H22" s="39"/>
      <c r="I22" s="152" t="s">
        <v>25</v>
      </c>
      <c r="J22" s="143" t="s">
        <v>1</v>
      </c>
      <c r="K22" s="39"/>
      <c r="L22" s="6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3" t="s">
        <v>31</v>
      </c>
      <c r="F23" s="39"/>
      <c r="G23" s="39"/>
      <c r="H23" s="39"/>
      <c r="I23" s="152" t="s">
        <v>27</v>
      </c>
      <c r="J23" s="143" t="s">
        <v>1</v>
      </c>
      <c r="K23" s="39"/>
      <c r="L23" s="6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2" t="s">
        <v>33</v>
      </c>
      <c r="E25" s="39"/>
      <c r="F25" s="39"/>
      <c r="G25" s="39"/>
      <c r="H25" s="39"/>
      <c r="I25" s="152" t="s">
        <v>25</v>
      </c>
      <c r="J25" s="143" t="s">
        <v>1</v>
      </c>
      <c r="K25" s="39"/>
      <c r="L25" s="6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3" t="s">
        <v>111</v>
      </c>
      <c r="F26" s="39"/>
      <c r="G26" s="39"/>
      <c r="H26" s="39"/>
      <c r="I26" s="152" t="s">
        <v>27</v>
      </c>
      <c r="J26" s="143" t="s">
        <v>1</v>
      </c>
      <c r="K26" s="39"/>
      <c r="L26" s="6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2" t="s">
        <v>35</v>
      </c>
      <c r="E28" s="39"/>
      <c r="F28" s="39"/>
      <c r="G28" s="39"/>
      <c r="H28" s="39"/>
      <c r="I28" s="39"/>
      <c r="J28" s="39"/>
      <c r="K28" s="39"/>
      <c r="L28" s="6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6"/>
      <c r="B29" s="157"/>
      <c r="C29" s="156"/>
      <c r="D29" s="156"/>
      <c r="E29" s="158" t="s">
        <v>1</v>
      </c>
      <c r="F29" s="158"/>
      <c r="G29" s="158"/>
      <c r="H29" s="158"/>
      <c r="I29" s="156"/>
      <c r="J29" s="156"/>
      <c r="K29" s="156"/>
      <c r="L29" s="159"/>
      <c r="S29" s="156"/>
      <c r="T29" s="156"/>
      <c r="U29" s="156"/>
      <c r="V29" s="156"/>
      <c r="W29" s="156"/>
      <c r="X29" s="156"/>
      <c r="Y29" s="156"/>
      <c r="Z29" s="156"/>
      <c r="AA29" s="156"/>
      <c r="AB29" s="156"/>
      <c r="AC29" s="156"/>
      <c r="AD29" s="156"/>
      <c r="AE29" s="156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0"/>
      <c r="E31" s="160"/>
      <c r="F31" s="160"/>
      <c r="G31" s="160"/>
      <c r="H31" s="160"/>
      <c r="I31" s="160"/>
      <c r="J31" s="160"/>
      <c r="K31" s="160"/>
      <c r="L31" s="6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1" t="s">
        <v>36</v>
      </c>
      <c r="E32" s="39"/>
      <c r="F32" s="39"/>
      <c r="G32" s="39"/>
      <c r="H32" s="39"/>
      <c r="I32" s="39"/>
      <c r="J32" s="162">
        <f>ROUND(J126, 2)</f>
        <v>0</v>
      </c>
      <c r="K32" s="39"/>
      <c r="L32" s="6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0"/>
      <c r="E33" s="160"/>
      <c r="F33" s="160"/>
      <c r="G33" s="160"/>
      <c r="H33" s="160"/>
      <c r="I33" s="160"/>
      <c r="J33" s="160"/>
      <c r="K33" s="160"/>
      <c r="L33" s="6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3" t="s">
        <v>38</v>
      </c>
      <c r="G34" s="39"/>
      <c r="H34" s="39"/>
      <c r="I34" s="163" t="s">
        <v>37</v>
      </c>
      <c r="J34" s="163" t="s">
        <v>39</v>
      </c>
      <c r="K34" s="39"/>
      <c r="L34" s="6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164" t="s">
        <v>40</v>
      </c>
      <c r="E35" s="152" t="s">
        <v>41</v>
      </c>
      <c r="F35" s="165">
        <f>ROUND((SUM(BE126:BE350)),  2)</f>
        <v>0</v>
      </c>
      <c r="G35" s="39"/>
      <c r="H35" s="39"/>
      <c r="I35" s="166">
        <v>0.20999999999999999</v>
      </c>
      <c r="J35" s="165">
        <f>ROUND(((SUM(BE126:BE350))*I35),  2)</f>
        <v>0</v>
      </c>
      <c r="K35" s="39"/>
      <c r="L35" s="6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2" t="s">
        <v>42</v>
      </c>
      <c r="F36" s="165">
        <f>ROUND((SUM(BF126:BF350)),  2)</f>
        <v>0</v>
      </c>
      <c r="G36" s="39"/>
      <c r="H36" s="39"/>
      <c r="I36" s="166">
        <v>0.14999999999999999</v>
      </c>
      <c r="J36" s="165">
        <f>ROUND(((SUM(BF126:BF350))*I36),  2)</f>
        <v>0</v>
      </c>
      <c r="K36" s="39"/>
      <c r="L36" s="6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52" t="s">
        <v>40</v>
      </c>
      <c r="E37" s="152" t="s">
        <v>43</v>
      </c>
      <c r="F37" s="165">
        <f>ROUND((SUM(BG126:BG350)),  2)</f>
        <v>0</v>
      </c>
      <c r="G37" s="39"/>
      <c r="H37" s="39"/>
      <c r="I37" s="166">
        <v>0.20999999999999999</v>
      </c>
      <c r="J37" s="165">
        <f>0</f>
        <v>0</v>
      </c>
      <c r="K37" s="39"/>
      <c r="L37" s="6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52" t="s">
        <v>44</v>
      </c>
      <c r="F38" s="165">
        <f>ROUND((SUM(BH126:BH350)),  2)</f>
        <v>0</v>
      </c>
      <c r="G38" s="39"/>
      <c r="H38" s="39"/>
      <c r="I38" s="166">
        <v>0.14999999999999999</v>
      </c>
      <c r="J38" s="165">
        <f>0</f>
        <v>0</v>
      </c>
      <c r="K38" s="39"/>
      <c r="L38" s="6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2" t="s">
        <v>45</v>
      </c>
      <c r="F39" s="165">
        <f>ROUND((SUM(BI126:BI350)),  2)</f>
        <v>0</v>
      </c>
      <c r="G39" s="39"/>
      <c r="H39" s="39"/>
      <c r="I39" s="166">
        <v>0</v>
      </c>
      <c r="J39" s="165">
        <f>0</f>
        <v>0</v>
      </c>
      <c r="K39" s="39"/>
      <c r="L39" s="6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7"/>
      <c r="D41" s="168" t="s">
        <v>46</v>
      </c>
      <c r="E41" s="169"/>
      <c r="F41" s="169"/>
      <c r="G41" s="170" t="s">
        <v>47</v>
      </c>
      <c r="H41" s="171" t="s">
        <v>48</v>
      </c>
      <c r="I41" s="169"/>
      <c r="J41" s="172">
        <f>SUM(J32:J39)</f>
        <v>0</v>
      </c>
      <c r="K41" s="173"/>
      <c r="L41" s="6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5"/>
      <c r="D50" s="174" t="s">
        <v>49</v>
      </c>
      <c r="E50" s="175"/>
      <c r="F50" s="175"/>
      <c r="G50" s="174" t="s">
        <v>50</v>
      </c>
      <c r="H50" s="175"/>
      <c r="I50" s="175"/>
      <c r="J50" s="175"/>
      <c r="K50" s="175"/>
      <c r="L50" s="65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51</v>
      </c>
      <c r="E61" s="177"/>
      <c r="F61" s="178" t="s">
        <v>52</v>
      </c>
      <c r="G61" s="176" t="s">
        <v>51</v>
      </c>
      <c r="H61" s="177"/>
      <c r="I61" s="177"/>
      <c r="J61" s="179" t="s">
        <v>52</v>
      </c>
      <c r="K61" s="177"/>
      <c r="L61" s="6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4" t="s">
        <v>53</v>
      </c>
      <c r="E65" s="180"/>
      <c r="F65" s="180"/>
      <c r="G65" s="174" t="s">
        <v>54</v>
      </c>
      <c r="H65" s="180"/>
      <c r="I65" s="180"/>
      <c r="J65" s="180"/>
      <c r="K65" s="180"/>
      <c r="L65" s="6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51</v>
      </c>
      <c r="E76" s="177"/>
      <c r="F76" s="178" t="s">
        <v>52</v>
      </c>
      <c r="G76" s="176" t="s">
        <v>51</v>
      </c>
      <c r="H76" s="177"/>
      <c r="I76" s="177"/>
      <c r="J76" s="179" t="s">
        <v>52</v>
      </c>
      <c r="K76" s="177"/>
      <c r="L76" s="6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112</v>
      </c>
      <c r="D82" s="41"/>
      <c r="E82" s="41"/>
      <c r="F82" s="41"/>
      <c r="G82" s="41"/>
      <c r="H82" s="41"/>
      <c r="I82" s="41"/>
      <c r="J82" s="41"/>
      <c r="K82" s="41"/>
      <c r="L82" s="6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5" t="str">
        <f>E7</f>
        <v>Mačkov ON - oprava budovy zastávky</v>
      </c>
      <c r="F85" s="33"/>
      <c r="G85" s="33"/>
      <c r="H85" s="33"/>
      <c r="I85" s="41"/>
      <c r="J85" s="41"/>
      <c r="K85" s="41"/>
      <c r="L85" s="6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107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5" t="s">
        <v>108</v>
      </c>
      <c r="F87" s="41"/>
      <c r="G87" s="41"/>
      <c r="H87" s="41"/>
      <c r="I87" s="41"/>
      <c r="J87" s="41"/>
      <c r="K87" s="41"/>
      <c r="L87" s="6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109</v>
      </c>
      <c r="D88" s="41"/>
      <c r="E88" s="41"/>
      <c r="F88" s="41"/>
      <c r="G88" s="41"/>
      <c r="H88" s="41"/>
      <c r="I88" s="41"/>
      <c r="J88" s="41"/>
      <c r="K88" s="41"/>
      <c r="L88" s="6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8" t="str">
        <f>E11</f>
        <v>PS 04 - Elektroinstalace</v>
      </c>
      <c r="F89" s="41"/>
      <c r="G89" s="41"/>
      <c r="H89" s="41"/>
      <c r="I89" s="41"/>
      <c r="J89" s="41"/>
      <c r="K89" s="41"/>
      <c r="L89" s="6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>Mačkov</v>
      </c>
      <c r="G91" s="41"/>
      <c r="H91" s="41"/>
      <c r="I91" s="33" t="s">
        <v>22</v>
      </c>
      <c r="J91" s="81" t="str">
        <f>IF(J14="","",J14)</f>
        <v>8. 3. 2023</v>
      </c>
      <c r="K91" s="41"/>
      <c r="L91" s="6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25.65" customHeight="1">
      <c r="A93" s="39"/>
      <c r="B93" s="40"/>
      <c r="C93" s="33" t="s">
        <v>24</v>
      </c>
      <c r="D93" s="41"/>
      <c r="E93" s="41"/>
      <c r="F93" s="28" t="str">
        <f>E17</f>
        <v>Správa železnic s.o., OŘ Plzeň Sušická 1168/23,</v>
      </c>
      <c r="G93" s="41"/>
      <c r="H93" s="41"/>
      <c r="I93" s="33" t="s">
        <v>30</v>
      </c>
      <c r="J93" s="37" t="str">
        <f>E23</f>
        <v>Ing.M.Neubauer, Klatovy 763/II</v>
      </c>
      <c r="K93" s="41"/>
      <c r="L93" s="65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28</v>
      </c>
      <c r="D94" s="41"/>
      <c r="E94" s="41"/>
      <c r="F94" s="28" t="str">
        <f>IF(E20="","",E20)</f>
        <v>Vyplň údaj</v>
      </c>
      <c r="G94" s="41"/>
      <c r="H94" s="41"/>
      <c r="I94" s="33" t="s">
        <v>33</v>
      </c>
      <c r="J94" s="37" t="str">
        <f>E26</f>
        <v>Ing.M.Neubauer</v>
      </c>
      <c r="K94" s="41"/>
      <c r="L94" s="65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5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6" t="s">
        <v>113</v>
      </c>
      <c r="D96" s="187"/>
      <c r="E96" s="187"/>
      <c r="F96" s="187"/>
      <c r="G96" s="187"/>
      <c r="H96" s="187"/>
      <c r="I96" s="187"/>
      <c r="J96" s="188" t="s">
        <v>114</v>
      </c>
      <c r="K96" s="187"/>
      <c r="L96" s="65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5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9" t="s">
        <v>115</v>
      </c>
      <c r="D98" s="41"/>
      <c r="E98" s="41"/>
      <c r="F98" s="41"/>
      <c r="G98" s="41"/>
      <c r="H98" s="41"/>
      <c r="I98" s="41"/>
      <c r="J98" s="112">
        <f>J126</f>
        <v>0</v>
      </c>
      <c r="K98" s="41"/>
      <c r="L98" s="65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116</v>
      </c>
    </row>
    <row r="99" s="9" customFormat="1" ht="24.96" customHeight="1">
      <c r="A99" s="9"/>
      <c r="B99" s="190"/>
      <c r="C99" s="191"/>
      <c r="D99" s="192" t="s">
        <v>127</v>
      </c>
      <c r="E99" s="193"/>
      <c r="F99" s="193"/>
      <c r="G99" s="193"/>
      <c r="H99" s="193"/>
      <c r="I99" s="193"/>
      <c r="J99" s="194">
        <f>J127</f>
        <v>0</v>
      </c>
      <c r="K99" s="191"/>
      <c r="L99" s="19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6"/>
      <c r="C100" s="135"/>
      <c r="D100" s="197" t="s">
        <v>2109</v>
      </c>
      <c r="E100" s="198"/>
      <c r="F100" s="198"/>
      <c r="G100" s="198"/>
      <c r="H100" s="198"/>
      <c r="I100" s="198"/>
      <c r="J100" s="199">
        <f>J128</f>
        <v>0</v>
      </c>
      <c r="K100" s="135"/>
      <c r="L100" s="20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6"/>
      <c r="C101" s="135"/>
      <c r="D101" s="197" t="s">
        <v>2110</v>
      </c>
      <c r="E101" s="198"/>
      <c r="F101" s="198"/>
      <c r="G101" s="198"/>
      <c r="H101" s="198"/>
      <c r="I101" s="198"/>
      <c r="J101" s="199">
        <f>J310</f>
        <v>0</v>
      </c>
      <c r="K101" s="135"/>
      <c r="L101" s="20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90"/>
      <c r="C102" s="191"/>
      <c r="D102" s="192" t="s">
        <v>2111</v>
      </c>
      <c r="E102" s="193"/>
      <c r="F102" s="193"/>
      <c r="G102" s="193"/>
      <c r="H102" s="193"/>
      <c r="I102" s="193"/>
      <c r="J102" s="194">
        <f>J321</f>
        <v>0</v>
      </c>
      <c r="K102" s="191"/>
      <c r="L102" s="195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96"/>
      <c r="C103" s="135"/>
      <c r="D103" s="197" t="s">
        <v>2112</v>
      </c>
      <c r="E103" s="198"/>
      <c r="F103" s="198"/>
      <c r="G103" s="198"/>
      <c r="H103" s="198"/>
      <c r="I103" s="198"/>
      <c r="J103" s="199">
        <f>J322</f>
        <v>0</v>
      </c>
      <c r="K103" s="135"/>
      <c r="L103" s="20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90"/>
      <c r="C104" s="191"/>
      <c r="D104" s="192" t="s">
        <v>145</v>
      </c>
      <c r="E104" s="193"/>
      <c r="F104" s="193"/>
      <c r="G104" s="193"/>
      <c r="H104" s="193"/>
      <c r="I104" s="193"/>
      <c r="J104" s="194">
        <f>J344</f>
        <v>0</v>
      </c>
      <c r="K104" s="191"/>
      <c r="L104" s="195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2" customFormat="1" ht="21.84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5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5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10" s="2" customFormat="1" ht="6.96" customHeight="1">
      <c r="A110" s="39"/>
      <c r="B110" s="70"/>
      <c r="C110" s="71"/>
      <c r="D110" s="71"/>
      <c r="E110" s="71"/>
      <c r="F110" s="71"/>
      <c r="G110" s="71"/>
      <c r="H110" s="71"/>
      <c r="I110" s="71"/>
      <c r="J110" s="71"/>
      <c r="K110" s="71"/>
      <c r="L110" s="65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4.96" customHeight="1">
      <c r="A111" s="39"/>
      <c r="B111" s="40"/>
      <c r="C111" s="24" t="s">
        <v>146</v>
      </c>
      <c r="D111" s="41"/>
      <c r="E111" s="41"/>
      <c r="F111" s="41"/>
      <c r="G111" s="41"/>
      <c r="H111" s="41"/>
      <c r="I111" s="41"/>
      <c r="J111" s="41"/>
      <c r="K111" s="41"/>
      <c r="L111" s="65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5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16</v>
      </c>
      <c r="D113" s="41"/>
      <c r="E113" s="41"/>
      <c r="F113" s="41"/>
      <c r="G113" s="41"/>
      <c r="H113" s="41"/>
      <c r="I113" s="41"/>
      <c r="J113" s="41"/>
      <c r="K113" s="41"/>
      <c r="L113" s="65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185" t="str">
        <f>E7</f>
        <v>Mačkov ON - oprava budovy zastávky</v>
      </c>
      <c r="F114" s="33"/>
      <c r="G114" s="33"/>
      <c r="H114" s="33"/>
      <c r="I114" s="41"/>
      <c r="J114" s="41"/>
      <c r="K114" s="41"/>
      <c r="L114" s="65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1" customFormat="1" ht="12" customHeight="1">
      <c r="B115" s="22"/>
      <c r="C115" s="33" t="s">
        <v>107</v>
      </c>
      <c r="D115" s="23"/>
      <c r="E115" s="23"/>
      <c r="F115" s="23"/>
      <c r="G115" s="23"/>
      <c r="H115" s="23"/>
      <c r="I115" s="23"/>
      <c r="J115" s="23"/>
      <c r="K115" s="23"/>
      <c r="L115" s="21"/>
    </row>
    <row r="116" s="2" customFormat="1" ht="16.5" customHeight="1">
      <c r="A116" s="39"/>
      <c r="B116" s="40"/>
      <c r="C116" s="41"/>
      <c r="D116" s="41"/>
      <c r="E116" s="185" t="s">
        <v>108</v>
      </c>
      <c r="F116" s="41"/>
      <c r="G116" s="41"/>
      <c r="H116" s="41"/>
      <c r="I116" s="41"/>
      <c r="J116" s="41"/>
      <c r="K116" s="41"/>
      <c r="L116" s="65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109</v>
      </c>
      <c r="D117" s="41"/>
      <c r="E117" s="41"/>
      <c r="F117" s="41"/>
      <c r="G117" s="41"/>
      <c r="H117" s="41"/>
      <c r="I117" s="41"/>
      <c r="J117" s="41"/>
      <c r="K117" s="41"/>
      <c r="L117" s="65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6.5" customHeight="1">
      <c r="A118" s="39"/>
      <c r="B118" s="40"/>
      <c r="C118" s="41"/>
      <c r="D118" s="41"/>
      <c r="E118" s="78" t="str">
        <f>E11</f>
        <v>PS 04 - Elektroinstalace</v>
      </c>
      <c r="F118" s="41"/>
      <c r="G118" s="41"/>
      <c r="H118" s="41"/>
      <c r="I118" s="41"/>
      <c r="J118" s="41"/>
      <c r="K118" s="41"/>
      <c r="L118" s="65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5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20</v>
      </c>
      <c r="D120" s="41"/>
      <c r="E120" s="41"/>
      <c r="F120" s="28" t="str">
        <f>F14</f>
        <v>Mačkov</v>
      </c>
      <c r="G120" s="41"/>
      <c r="H120" s="41"/>
      <c r="I120" s="33" t="s">
        <v>22</v>
      </c>
      <c r="J120" s="81" t="str">
        <f>IF(J14="","",J14)</f>
        <v>8. 3. 2023</v>
      </c>
      <c r="K120" s="41"/>
      <c r="L120" s="65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5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25.65" customHeight="1">
      <c r="A122" s="39"/>
      <c r="B122" s="40"/>
      <c r="C122" s="33" t="s">
        <v>24</v>
      </c>
      <c r="D122" s="41"/>
      <c r="E122" s="41"/>
      <c r="F122" s="28" t="str">
        <f>E17</f>
        <v>Správa železnic s.o., OŘ Plzeň Sušická 1168/23,</v>
      </c>
      <c r="G122" s="41"/>
      <c r="H122" s="41"/>
      <c r="I122" s="33" t="s">
        <v>30</v>
      </c>
      <c r="J122" s="37" t="str">
        <f>E23</f>
        <v>Ing.M.Neubauer, Klatovy 763/II</v>
      </c>
      <c r="K122" s="41"/>
      <c r="L122" s="65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3" t="s">
        <v>28</v>
      </c>
      <c r="D123" s="41"/>
      <c r="E123" s="41"/>
      <c r="F123" s="28" t="str">
        <f>IF(E20="","",E20)</f>
        <v>Vyplň údaj</v>
      </c>
      <c r="G123" s="41"/>
      <c r="H123" s="41"/>
      <c r="I123" s="33" t="s">
        <v>33</v>
      </c>
      <c r="J123" s="37" t="str">
        <f>E26</f>
        <v>Ing.M.Neubauer</v>
      </c>
      <c r="K123" s="41"/>
      <c r="L123" s="65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0.32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5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11" customFormat="1" ht="29.28" customHeight="1">
      <c r="A125" s="201"/>
      <c r="B125" s="202"/>
      <c r="C125" s="203" t="s">
        <v>147</v>
      </c>
      <c r="D125" s="204" t="s">
        <v>61</v>
      </c>
      <c r="E125" s="204" t="s">
        <v>57</v>
      </c>
      <c r="F125" s="204" t="s">
        <v>58</v>
      </c>
      <c r="G125" s="204" t="s">
        <v>148</v>
      </c>
      <c r="H125" s="204" t="s">
        <v>149</v>
      </c>
      <c r="I125" s="204" t="s">
        <v>150</v>
      </c>
      <c r="J125" s="205" t="s">
        <v>114</v>
      </c>
      <c r="K125" s="206" t="s">
        <v>151</v>
      </c>
      <c r="L125" s="207"/>
      <c r="M125" s="102" t="s">
        <v>1</v>
      </c>
      <c r="N125" s="103" t="s">
        <v>40</v>
      </c>
      <c r="O125" s="103" t="s">
        <v>152</v>
      </c>
      <c r="P125" s="103" t="s">
        <v>153</v>
      </c>
      <c r="Q125" s="103" t="s">
        <v>154</v>
      </c>
      <c r="R125" s="103" t="s">
        <v>155</v>
      </c>
      <c r="S125" s="103" t="s">
        <v>156</v>
      </c>
      <c r="T125" s="104" t="s">
        <v>157</v>
      </c>
      <c r="U125" s="201"/>
      <c r="V125" s="201"/>
      <c r="W125" s="201"/>
      <c r="X125" s="201"/>
      <c r="Y125" s="201"/>
      <c r="Z125" s="201"/>
      <c r="AA125" s="201"/>
      <c r="AB125" s="201"/>
      <c r="AC125" s="201"/>
      <c r="AD125" s="201"/>
      <c r="AE125" s="201"/>
    </row>
    <row r="126" s="2" customFormat="1" ht="22.8" customHeight="1">
      <c r="A126" s="39"/>
      <c r="B126" s="40"/>
      <c r="C126" s="109" t="s">
        <v>158</v>
      </c>
      <c r="D126" s="41"/>
      <c r="E126" s="41"/>
      <c r="F126" s="41"/>
      <c r="G126" s="41"/>
      <c r="H126" s="41"/>
      <c r="I126" s="41"/>
      <c r="J126" s="208">
        <f>BK126</f>
        <v>0</v>
      </c>
      <c r="K126" s="41"/>
      <c r="L126" s="45"/>
      <c r="M126" s="105"/>
      <c r="N126" s="209"/>
      <c r="O126" s="106"/>
      <c r="P126" s="210">
        <f>P127+P321+P344</f>
        <v>0</v>
      </c>
      <c r="Q126" s="106"/>
      <c r="R126" s="210">
        <f>R127+R321+R344</f>
        <v>0.29505550000000008</v>
      </c>
      <c r="S126" s="106"/>
      <c r="T126" s="211">
        <f>T127+T321+T344</f>
        <v>0.36999999999999994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75</v>
      </c>
      <c r="AU126" s="18" t="s">
        <v>116</v>
      </c>
      <c r="BK126" s="212">
        <f>BK127+BK321+BK344</f>
        <v>0</v>
      </c>
    </row>
    <row r="127" s="12" customFormat="1" ht="25.92" customHeight="1">
      <c r="A127" s="12"/>
      <c r="B127" s="213"/>
      <c r="C127" s="214"/>
      <c r="D127" s="215" t="s">
        <v>75</v>
      </c>
      <c r="E127" s="216" t="s">
        <v>758</v>
      </c>
      <c r="F127" s="216" t="s">
        <v>759</v>
      </c>
      <c r="G127" s="214"/>
      <c r="H127" s="214"/>
      <c r="I127" s="217"/>
      <c r="J127" s="218">
        <f>BK127</f>
        <v>0</v>
      </c>
      <c r="K127" s="214"/>
      <c r="L127" s="219"/>
      <c r="M127" s="220"/>
      <c r="N127" s="221"/>
      <c r="O127" s="221"/>
      <c r="P127" s="222">
        <f>P128+P310</f>
        <v>0</v>
      </c>
      <c r="Q127" s="221"/>
      <c r="R127" s="222">
        <f>R128+R310</f>
        <v>0.27405550000000006</v>
      </c>
      <c r="S127" s="221"/>
      <c r="T127" s="223">
        <f>T128+T310</f>
        <v>0.040000000000000001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4" t="s">
        <v>85</v>
      </c>
      <c r="AT127" s="225" t="s">
        <v>75</v>
      </c>
      <c r="AU127" s="225" t="s">
        <v>76</v>
      </c>
      <c r="AY127" s="224" t="s">
        <v>161</v>
      </c>
      <c r="BK127" s="226">
        <f>BK128+BK310</f>
        <v>0</v>
      </c>
    </row>
    <row r="128" s="12" customFormat="1" ht="22.8" customHeight="1">
      <c r="A128" s="12"/>
      <c r="B128" s="213"/>
      <c r="C128" s="214"/>
      <c r="D128" s="215" t="s">
        <v>75</v>
      </c>
      <c r="E128" s="227" t="s">
        <v>2113</v>
      </c>
      <c r="F128" s="227" t="s">
        <v>2114</v>
      </c>
      <c r="G128" s="214"/>
      <c r="H128" s="214"/>
      <c r="I128" s="217"/>
      <c r="J128" s="228">
        <f>BK128</f>
        <v>0</v>
      </c>
      <c r="K128" s="214"/>
      <c r="L128" s="219"/>
      <c r="M128" s="220"/>
      <c r="N128" s="221"/>
      <c r="O128" s="221"/>
      <c r="P128" s="222">
        <f>SUM(P129:P309)</f>
        <v>0</v>
      </c>
      <c r="Q128" s="221"/>
      <c r="R128" s="222">
        <f>SUM(R129:R309)</f>
        <v>0.26943550000000005</v>
      </c>
      <c r="S128" s="221"/>
      <c r="T128" s="223">
        <f>SUM(T129:T309)</f>
        <v>0.040000000000000001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4" t="s">
        <v>85</v>
      </c>
      <c r="AT128" s="225" t="s">
        <v>75</v>
      </c>
      <c r="AU128" s="225" t="s">
        <v>83</v>
      </c>
      <c r="AY128" s="224" t="s">
        <v>161</v>
      </c>
      <c r="BK128" s="226">
        <f>SUM(BK129:BK309)</f>
        <v>0</v>
      </c>
    </row>
    <row r="129" s="2" customFormat="1" ht="24.15" customHeight="1">
      <c r="A129" s="39"/>
      <c r="B129" s="40"/>
      <c r="C129" s="229" t="s">
        <v>83</v>
      </c>
      <c r="D129" s="229" t="s">
        <v>163</v>
      </c>
      <c r="E129" s="230" t="s">
        <v>2115</v>
      </c>
      <c r="F129" s="231" t="s">
        <v>2116</v>
      </c>
      <c r="G129" s="232" t="s">
        <v>166</v>
      </c>
      <c r="H129" s="233">
        <v>10</v>
      </c>
      <c r="I129" s="234"/>
      <c r="J129" s="235">
        <f>ROUND(I129*H129,2)</f>
        <v>0</v>
      </c>
      <c r="K129" s="236"/>
      <c r="L129" s="45"/>
      <c r="M129" s="237" t="s">
        <v>1</v>
      </c>
      <c r="N129" s="238" t="s">
        <v>43</v>
      </c>
      <c r="O129" s="93"/>
      <c r="P129" s="239">
        <f>O129*H129</f>
        <v>0</v>
      </c>
      <c r="Q129" s="239">
        <v>0</v>
      </c>
      <c r="R129" s="239">
        <f>Q129*H129</f>
        <v>0</v>
      </c>
      <c r="S129" s="239">
        <v>0</v>
      </c>
      <c r="T129" s="240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41" t="s">
        <v>248</v>
      </c>
      <c r="AT129" s="241" t="s">
        <v>163</v>
      </c>
      <c r="AU129" s="241" t="s">
        <v>85</v>
      </c>
      <c r="AY129" s="18" t="s">
        <v>161</v>
      </c>
      <c r="BE129" s="242">
        <f>IF(N129="základní",J129,0)</f>
        <v>0</v>
      </c>
      <c r="BF129" s="242">
        <f>IF(N129="snížená",J129,0)</f>
        <v>0</v>
      </c>
      <c r="BG129" s="242">
        <f>IF(N129="zákl. přenesená",J129,0)</f>
        <v>0</v>
      </c>
      <c r="BH129" s="242">
        <f>IF(N129="sníž. přenesená",J129,0)</f>
        <v>0</v>
      </c>
      <c r="BI129" s="242">
        <f>IF(N129="nulová",J129,0)</f>
        <v>0</v>
      </c>
      <c r="BJ129" s="18" t="s">
        <v>167</v>
      </c>
      <c r="BK129" s="242">
        <f>ROUND(I129*H129,2)</f>
        <v>0</v>
      </c>
      <c r="BL129" s="18" t="s">
        <v>248</v>
      </c>
      <c r="BM129" s="241" t="s">
        <v>2117</v>
      </c>
    </row>
    <row r="130" s="2" customFormat="1">
      <c r="A130" s="39"/>
      <c r="B130" s="40"/>
      <c r="C130" s="41"/>
      <c r="D130" s="243" t="s">
        <v>169</v>
      </c>
      <c r="E130" s="41"/>
      <c r="F130" s="244" t="s">
        <v>2116</v>
      </c>
      <c r="G130" s="41"/>
      <c r="H130" s="41"/>
      <c r="I130" s="245"/>
      <c r="J130" s="41"/>
      <c r="K130" s="41"/>
      <c r="L130" s="45"/>
      <c r="M130" s="246"/>
      <c r="N130" s="247"/>
      <c r="O130" s="93"/>
      <c r="P130" s="93"/>
      <c r="Q130" s="93"/>
      <c r="R130" s="93"/>
      <c r="S130" s="93"/>
      <c r="T130" s="94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169</v>
      </c>
      <c r="AU130" s="18" t="s">
        <v>85</v>
      </c>
    </row>
    <row r="131" s="2" customFormat="1" ht="24.15" customHeight="1">
      <c r="A131" s="39"/>
      <c r="B131" s="40"/>
      <c r="C131" s="281" t="s">
        <v>85</v>
      </c>
      <c r="D131" s="281" t="s">
        <v>227</v>
      </c>
      <c r="E131" s="282" t="s">
        <v>2118</v>
      </c>
      <c r="F131" s="283" t="s">
        <v>2119</v>
      </c>
      <c r="G131" s="284" t="s">
        <v>166</v>
      </c>
      <c r="H131" s="285">
        <v>10.5</v>
      </c>
      <c r="I131" s="286"/>
      <c r="J131" s="287">
        <f>ROUND(I131*H131,2)</f>
        <v>0</v>
      </c>
      <c r="K131" s="288"/>
      <c r="L131" s="289"/>
      <c r="M131" s="290" t="s">
        <v>1</v>
      </c>
      <c r="N131" s="291" t="s">
        <v>43</v>
      </c>
      <c r="O131" s="93"/>
      <c r="P131" s="239">
        <f>O131*H131</f>
        <v>0</v>
      </c>
      <c r="Q131" s="239">
        <v>0.00031</v>
      </c>
      <c r="R131" s="239">
        <f>Q131*H131</f>
        <v>0.0032550000000000001</v>
      </c>
      <c r="S131" s="239">
        <v>0</v>
      </c>
      <c r="T131" s="240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1" t="s">
        <v>328</v>
      </c>
      <c r="AT131" s="241" t="s">
        <v>227</v>
      </c>
      <c r="AU131" s="241" t="s">
        <v>85</v>
      </c>
      <c r="AY131" s="18" t="s">
        <v>161</v>
      </c>
      <c r="BE131" s="242">
        <f>IF(N131="základní",J131,0)</f>
        <v>0</v>
      </c>
      <c r="BF131" s="242">
        <f>IF(N131="snížená",J131,0)</f>
        <v>0</v>
      </c>
      <c r="BG131" s="242">
        <f>IF(N131="zákl. přenesená",J131,0)</f>
        <v>0</v>
      </c>
      <c r="BH131" s="242">
        <f>IF(N131="sníž. přenesená",J131,0)</f>
        <v>0</v>
      </c>
      <c r="BI131" s="242">
        <f>IF(N131="nulová",J131,0)</f>
        <v>0</v>
      </c>
      <c r="BJ131" s="18" t="s">
        <v>167</v>
      </c>
      <c r="BK131" s="242">
        <f>ROUND(I131*H131,2)</f>
        <v>0</v>
      </c>
      <c r="BL131" s="18" t="s">
        <v>248</v>
      </c>
      <c r="BM131" s="241" t="s">
        <v>2120</v>
      </c>
    </row>
    <row r="132" s="2" customFormat="1">
      <c r="A132" s="39"/>
      <c r="B132" s="40"/>
      <c r="C132" s="41"/>
      <c r="D132" s="243" t="s">
        <v>169</v>
      </c>
      <c r="E132" s="41"/>
      <c r="F132" s="244" t="s">
        <v>2119</v>
      </c>
      <c r="G132" s="41"/>
      <c r="H132" s="41"/>
      <c r="I132" s="245"/>
      <c r="J132" s="41"/>
      <c r="K132" s="41"/>
      <c r="L132" s="45"/>
      <c r="M132" s="246"/>
      <c r="N132" s="247"/>
      <c r="O132" s="93"/>
      <c r="P132" s="93"/>
      <c r="Q132" s="93"/>
      <c r="R132" s="93"/>
      <c r="S132" s="93"/>
      <c r="T132" s="94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169</v>
      </c>
      <c r="AU132" s="18" t="s">
        <v>85</v>
      </c>
    </row>
    <row r="133" s="13" customFormat="1">
      <c r="A133" s="13"/>
      <c r="B133" s="248"/>
      <c r="C133" s="249"/>
      <c r="D133" s="243" t="s">
        <v>178</v>
      </c>
      <c r="E133" s="250" t="s">
        <v>1</v>
      </c>
      <c r="F133" s="251" t="s">
        <v>2121</v>
      </c>
      <c r="G133" s="249"/>
      <c r="H133" s="252">
        <v>10.5</v>
      </c>
      <c r="I133" s="253"/>
      <c r="J133" s="249"/>
      <c r="K133" s="249"/>
      <c r="L133" s="254"/>
      <c r="M133" s="255"/>
      <c r="N133" s="256"/>
      <c r="O133" s="256"/>
      <c r="P133" s="256"/>
      <c r="Q133" s="256"/>
      <c r="R133" s="256"/>
      <c r="S133" s="256"/>
      <c r="T133" s="257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8" t="s">
        <v>178</v>
      </c>
      <c r="AU133" s="258" t="s">
        <v>85</v>
      </c>
      <c r="AV133" s="13" t="s">
        <v>85</v>
      </c>
      <c r="AW133" s="13" t="s">
        <v>32</v>
      </c>
      <c r="AX133" s="13" t="s">
        <v>83</v>
      </c>
      <c r="AY133" s="258" t="s">
        <v>161</v>
      </c>
    </row>
    <row r="134" s="2" customFormat="1" ht="24.15" customHeight="1">
      <c r="A134" s="39"/>
      <c r="B134" s="40"/>
      <c r="C134" s="229" t="s">
        <v>173</v>
      </c>
      <c r="D134" s="229" t="s">
        <v>163</v>
      </c>
      <c r="E134" s="230" t="s">
        <v>2122</v>
      </c>
      <c r="F134" s="231" t="s">
        <v>2123</v>
      </c>
      <c r="G134" s="232" t="s">
        <v>166</v>
      </c>
      <c r="H134" s="233">
        <v>25</v>
      </c>
      <c r="I134" s="234"/>
      <c r="J134" s="235">
        <f>ROUND(I134*H134,2)</f>
        <v>0</v>
      </c>
      <c r="K134" s="236"/>
      <c r="L134" s="45"/>
      <c r="M134" s="237" t="s">
        <v>1</v>
      </c>
      <c r="N134" s="238" t="s">
        <v>43</v>
      </c>
      <c r="O134" s="93"/>
      <c r="P134" s="239">
        <f>O134*H134</f>
        <v>0</v>
      </c>
      <c r="Q134" s="239">
        <v>0</v>
      </c>
      <c r="R134" s="239">
        <f>Q134*H134</f>
        <v>0</v>
      </c>
      <c r="S134" s="239">
        <v>0</v>
      </c>
      <c r="T134" s="240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1" t="s">
        <v>248</v>
      </c>
      <c r="AT134" s="241" t="s">
        <v>163</v>
      </c>
      <c r="AU134" s="241" t="s">
        <v>85</v>
      </c>
      <c r="AY134" s="18" t="s">
        <v>161</v>
      </c>
      <c r="BE134" s="242">
        <f>IF(N134="základní",J134,0)</f>
        <v>0</v>
      </c>
      <c r="BF134" s="242">
        <f>IF(N134="snížená",J134,0)</f>
        <v>0</v>
      </c>
      <c r="BG134" s="242">
        <f>IF(N134="zákl. přenesená",J134,0)</f>
        <v>0</v>
      </c>
      <c r="BH134" s="242">
        <f>IF(N134="sníž. přenesená",J134,0)</f>
        <v>0</v>
      </c>
      <c r="BI134" s="242">
        <f>IF(N134="nulová",J134,0)</f>
        <v>0</v>
      </c>
      <c r="BJ134" s="18" t="s">
        <v>167</v>
      </c>
      <c r="BK134" s="242">
        <f>ROUND(I134*H134,2)</f>
        <v>0</v>
      </c>
      <c r="BL134" s="18" t="s">
        <v>248</v>
      </c>
      <c r="BM134" s="241" t="s">
        <v>2124</v>
      </c>
    </row>
    <row r="135" s="2" customFormat="1">
      <c r="A135" s="39"/>
      <c r="B135" s="40"/>
      <c r="C135" s="41"/>
      <c r="D135" s="243" t="s">
        <v>169</v>
      </c>
      <c r="E135" s="41"/>
      <c r="F135" s="244" t="s">
        <v>2123</v>
      </c>
      <c r="G135" s="41"/>
      <c r="H135" s="41"/>
      <c r="I135" s="245"/>
      <c r="J135" s="41"/>
      <c r="K135" s="41"/>
      <c r="L135" s="45"/>
      <c r="M135" s="246"/>
      <c r="N135" s="247"/>
      <c r="O135" s="93"/>
      <c r="P135" s="93"/>
      <c r="Q135" s="93"/>
      <c r="R135" s="93"/>
      <c r="S135" s="93"/>
      <c r="T135" s="94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169</v>
      </c>
      <c r="AU135" s="18" t="s">
        <v>85</v>
      </c>
    </row>
    <row r="136" s="2" customFormat="1" ht="21.75" customHeight="1">
      <c r="A136" s="39"/>
      <c r="B136" s="40"/>
      <c r="C136" s="281" t="s">
        <v>167</v>
      </c>
      <c r="D136" s="281" t="s">
        <v>227</v>
      </c>
      <c r="E136" s="282" t="s">
        <v>2125</v>
      </c>
      <c r="F136" s="283" t="s">
        <v>2126</v>
      </c>
      <c r="G136" s="284" t="s">
        <v>166</v>
      </c>
      <c r="H136" s="285">
        <v>26.25</v>
      </c>
      <c r="I136" s="286"/>
      <c r="J136" s="287">
        <f>ROUND(I136*H136,2)</f>
        <v>0</v>
      </c>
      <c r="K136" s="288"/>
      <c r="L136" s="289"/>
      <c r="M136" s="290" t="s">
        <v>1</v>
      </c>
      <c r="N136" s="291" t="s">
        <v>43</v>
      </c>
      <c r="O136" s="93"/>
      <c r="P136" s="239">
        <f>O136*H136</f>
        <v>0</v>
      </c>
      <c r="Q136" s="239">
        <v>0.00073999999999999999</v>
      </c>
      <c r="R136" s="239">
        <f>Q136*H136</f>
        <v>0.019425000000000001</v>
      </c>
      <c r="S136" s="239">
        <v>0</v>
      </c>
      <c r="T136" s="240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1" t="s">
        <v>328</v>
      </c>
      <c r="AT136" s="241" t="s">
        <v>227</v>
      </c>
      <c r="AU136" s="241" t="s">
        <v>85</v>
      </c>
      <c r="AY136" s="18" t="s">
        <v>161</v>
      </c>
      <c r="BE136" s="242">
        <f>IF(N136="základní",J136,0)</f>
        <v>0</v>
      </c>
      <c r="BF136" s="242">
        <f>IF(N136="snížená",J136,0)</f>
        <v>0</v>
      </c>
      <c r="BG136" s="242">
        <f>IF(N136="zákl. přenesená",J136,0)</f>
        <v>0</v>
      </c>
      <c r="BH136" s="242">
        <f>IF(N136="sníž. přenesená",J136,0)</f>
        <v>0</v>
      </c>
      <c r="BI136" s="242">
        <f>IF(N136="nulová",J136,0)</f>
        <v>0</v>
      </c>
      <c r="BJ136" s="18" t="s">
        <v>167</v>
      </c>
      <c r="BK136" s="242">
        <f>ROUND(I136*H136,2)</f>
        <v>0</v>
      </c>
      <c r="BL136" s="18" t="s">
        <v>248</v>
      </c>
      <c r="BM136" s="241" t="s">
        <v>2127</v>
      </c>
    </row>
    <row r="137" s="2" customFormat="1">
      <c r="A137" s="39"/>
      <c r="B137" s="40"/>
      <c r="C137" s="41"/>
      <c r="D137" s="243" t="s">
        <v>169</v>
      </c>
      <c r="E137" s="41"/>
      <c r="F137" s="244" t="s">
        <v>2126</v>
      </c>
      <c r="G137" s="41"/>
      <c r="H137" s="41"/>
      <c r="I137" s="245"/>
      <c r="J137" s="41"/>
      <c r="K137" s="41"/>
      <c r="L137" s="45"/>
      <c r="M137" s="246"/>
      <c r="N137" s="247"/>
      <c r="O137" s="93"/>
      <c r="P137" s="93"/>
      <c r="Q137" s="93"/>
      <c r="R137" s="93"/>
      <c r="S137" s="93"/>
      <c r="T137" s="94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169</v>
      </c>
      <c r="AU137" s="18" t="s">
        <v>85</v>
      </c>
    </row>
    <row r="138" s="13" customFormat="1">
      <c r="A138" s="13"/>
      <c r="B138" s="248"/>
      <c r="C138" s="249"/>
      <c r="D138" s="243" t="s">
        <v>178</v>
      </c>
      <c r="E138" s="250" t="s">
        <v>1</v>
      </c>
      <c r="F138" s="251" t="s">
        <v>2128</v>
      </c>
      <c r="G138" s="249"/>
      <c r="H138" s="252">
        <v>26.25</v>
      </c>
      <c r="I138" s="253"/>
      <c r="J138" s="249"/>
      <c r="K138" s="249"/>
      <c r="L138" s="254"/>
      <c r="M138" s="255"/>
      <c r="N138" s="256"/>
      <c r="O138" s="256"/>
      <c r="P138" s="256"/>
      <c r="Q138" s="256"/>
      <c r="R138" s="256"/>
      <c r="S138" s="256"/>
      <c r="T138" s="257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8" t="s">
        <v>178</v>
      </c>
      <c r="AU138" s="258" t="s">
        <v>85</v>
      </c>
      <c r="AV138" s="13" t="s">
        <v>85</v>
      </c>
      <c r="AW138" s="13" t="s">
        <v>32</v>
      </c>
      <c r="AX138" s="13" t="s">
        <v>83</v>
      </c>
      <c r="AY138" s="258" t="s">
        <v>161</v>
      </c>
    </row>
    <row r="139" s="2" customFormat="1" ht="24.15" customHeight="1">
      <c r="A139" s="39"/>
      <c r="B139" s="40"/>
      <c r="C139" s="229" t="s">
        <v>191</v>
      </c>
      <c r="D139" s="229" t="s">
        <v>163</v>
      </c>
      <c r="E139" s="230" t="s">
        <v>2129</v>
      </c>
      <c r="F139" s="231" t="s">
        <v>2130</v>
      </c>
      <c r="G139" s="232" t="s">
        <v>166</v>
      </c>
      <c r="H139" s="233">
        <v>3</v>
      </c>
      <c r="I139" s="234"/>
      <c r="J139" s="235">
        <f>ROUND(I139*H139,2)</f>
        <v>0</v>
      </c>
      <c r="K139" s="236"/>
      <c r="L139" s="45"/>
      <c r="M139" s="237" t="s">
        <v>1</v>
      </c>
      <c r="N139" s="238" t="s">
        <v>43</v>
      </c>
      <c r="O139" s="93"/>
      <c r="P139" s="239">
        <f>O139*H139</f>
        <v>0</v>
      </c>
      <c r="Q139" s="239">
        <v>0</v>
      </c>
      <c r="R139" s="239">
        <f>Q139*H139</f>
        <v>0</v>
      </c>
      <c r="S139" s="239">
        <v>0</v>
      </c>
      <c r="T139" s="240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1" t="s">
        <v>248</v>
      </c>
      <c r="AT139" s="241" t="s">
        <v>163</v>
      </c>
      <c r="AU139" s="241" t="s">
        <v>85</v>
      </c>
      <c r="AY139" s="18" t="s">
        <v>161</v>
      </c>
      <c r="BE139" s="242">
        <f>IF(N139="základní",J139,0)</f>
        <v>0</v>
      </c>
      <c r="BF139" s="242">
        <f>IF(N139="snížená",J139,0)</f>
        <v>0</v>
      </c>
      <c r="BG139" s="242">
        <f>IF(N139="zákl. přenesená",J139,0)</f>
        <v>0</v>
      </c>
      <c r="BH139" s="242">
        <f>IF(N139="sníž. přenesená",J139,0)</f>
        <v>0</v>
      </c>
      <c r="BI139" s="242">
        <f>IF(N139="nulová",J139,0)</f>
        <v>0</v>
      </c>
      <c r="BJ139" s="18" t="s">
        <v>167</v>
      </c>
      <c r="BK139" s="242">
        <f>ROUND(I139*H139,2)</f>
        <v>0</v>
      </c>
      <c r="BL139" s="18" t="s">
        <v>248</v>
      </c>
      <c r="BM139" s="241" t="s">
        <v>2131</v>
      </c>
    </row>
    <row r="140" s="2" customFormat="1">
      <c r="A140" s="39"/>
      <c r="B140" s="40"/>
      <c r="C140" s="41"/>
      <c r="D140" s="243" t="s">
        <v>169</v>
      </c>
      <c r="E140" s="41"/>
      <c r="F140" s="244" t="s">
        <v>2130</v>
      </c>
      <c r="G140" s="41"/>
      <c r="H140" s="41"/>
      <c r="I140" s="245"/>
      <c r="J140" s="41"/>
      <c r="K140" s="41"/>
      <c r="L140" s="45"/>
      <c r="M140" s="246"/>
      <c r="N140" s="247"/>
      <c r="O140" s="93"/>
      <c r="P140" s="93"/>
      <c r="Q140" s="93"/>
      <c r="R140" s="93"/>
      <c r="S140" s="93"/>
      <c r="T140" s="94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169</v>
      </c>
      <c r="AU140" s="18" t="s">
        <v>85</v>
      </c>
    </row>
    <row r="141" s="2" customFormat="1" ht="16.5" customHeight="1">
      <c r="A141" s="39"/>
      <c r="B141" s="40"/>
      <c r="C141" s="281" t="s">
        <v>196</v>
      </c>
      <c r="D141" s="281" t="s">
        <v>227</v>
      </c>
      <c r="E141" s="282" t="s">
        <v>2132</v>
      </c>
      <c r="F141" s="283" t="s">
        <v>2133</v>
      </c>
      <c r="G141" s="284" t="s">
        <v>266</v>
      </c>
      <c r="H141" s="285">
        <v>1</v>
      </c>
      <c r="I141" s="286"/>
      <c r="J141" s="287">
        <f>ROUND(I141*H141,2)</f>
        <v>0</v>
      </c>
      <c r="K141" s="288"/>
      <c r="L141" s="289"/>
      <c r="M141" s="290" t="s">
        <v>1</v>
      </c>
      <c r="N141" s="291" t="s">
        <v>43</v>
      </c>
      <c r="O141" s="93"/>
      <c r="P141" s="239">
        <f>O141*H141</f>
        <v>0</v>
      </c>
      <c r="Q141" s="239">
        <v>0</v>
      </c>
      <c r="R141" s="239">
        <f>Q141*H141</f>
        <v>0</v>
      </c>
      <c r="S141" s="239">
        <v>0</v>
      </c>
      <c r="T141" s="240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1" t="s">
        <v>328</v>
      </c>
      <c r="AT141" s="241" t="s">
        <v>227</v>
      </c>
      <c r="AU141" s="241" t="s">
        <v>85</v>
      </c>
      <c r="AY141" s="18" t="s">
        <v>161</v>
      </c>
      <c r="BE141" s="242">
        <f>IF(N141="základní",J141,0)</f>
        <v>0</v>
      </c>
      <c r="BF141" s="242">
        <f>IF(N141="snížená",J141,0)</f>
        <v>0</v>
      </c>
      <c r="BG141" s="242">
        <f>IF(N141="zákl. přenesená",J141,0)</f>
        <v>0</v>
      </c>
      <c r="BH141" s="242">
        <f>IF(N141="sníž. přenesená",J141,0)</f>
        <v>0</v>
      </c>
      <c r="BI141" s="242">
        <f>IF(N141="nulová",J141,0)</f>
        <v>0</v>
      </c>
      <c r="BJ141" s="18" t="s">
        <v>167</v>
      </c>
      <c r="BK141" s="242">
        <f>ROUND(I141*H141,2)</f>
        <v>0</v>
      </c>
      <c r="BL141" s="18" t="s">
        <v>248</v>
      </c>
      <c r="BM141" s="241" t="s">
        <v>2134</v>
      </c>
    </row>
    <row r="142" s="2" customFormat="1">
      <c r="A142" s="39"/>
      <c r="B142" s="40"/>
      <c r="C142" s="41"/>
      <c r="D142" s="243" t="s">
        <v>169</v>
      </c>
      <c r="E142" s="41"/>
      <c r="F142" s="244" t="s">
        <v>2133</v>
      </c>
      <c r="G142" s="41"/>
      <c r="H142" s="41"/>
      <c r="I142" s="245"/>
      <c r="J142" s="41"/>
      <c r="K142" s="41"/>
      <c r="L142" s="45"/>
      <c r="M142" s="246"/>
      <c r="N142" s="247"/>
      <c r="O142" s="93"/>
      <c r="P142" s="93"/>
      <c r="Q142" s="93"/>
      <c r="R142" s="93"/>
      <c r="S142" s="93"/>
      <c r="T142" s="94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169</v>
      </c>
      <c r="AU142" s="18" t="s">
        <v>85</v>
      </c>
    </row>
    <row r="143" s="2" customFormat="1" ht="16.5" customHeight="1">
      <c r="A143" s="39"/>
      <c r="B143" s="40"/>
      <c r="C143" s="229" t="s">
        <v>201</v>
      </c>
      <c r="D143" s="229" t="s">
        <v>163</v>
      </c>
      <c r="E143" s="230" t="s">
        <v>2135</v>
      </c>
      <c r="F143" s="231" t="s">
        <v>2136</v>
      </c>
      <c r="G143" s="232" t="s">
        <v>266</v>
      </c>
      <c r="H143" s="233">
        <v>30</v>
      </c>
      <c r="I143" s="234"/>
      <c r="J143" s="235">
        <f>ROUND(I143*H143,2)</f>
        <v>0</v>
      </c>
      <c r="K143" s="236"/>
      <c r="L143" s="45"/>
      <c r="M143" s="237" t="s">
        <v>1</v>
      </c>
      <c r="N143" s="238" t="s">
        <v>43</v>
      </c>
      <c r="O143" s="93"/>
      <c r="P143" s="239">
        <f>O143*H143</f>
        <v>0</v>
      </c>
      <c r="Q143" s="239">
        <v>0</v>
      </c>
      <c r="R143" s="239">
        <f>Q143*H143</f>
        <v>0</v>
      </c>
      <c r="S143" s="239">
        <v>0</v>
      </c>
      <c r="T143" s="240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1" t="s">
        <v>248</v>
      </c>
      <c r="AT143" s="241" t="s">
        <v>163</v>
      </c>
      <c r="AU143" s="241" t="s">
        <v>85</v>
      </c>
      <c r="AY143" s="18" t="s">
        <v>161</v>
      </c>
      <c r="BE143" s="242">
        <f>IF(N143="základní",J143,0)</f>
        <v>0</v>
      </c>
      <c r="BF143" s="242">
        <f>IF(N143="snížená",J143,0)</f>
        <v>0</v>
      </c>
      <c r="BG143" s="242">
        <f>IF(N143="zákl. přenesená",J143,0)</f>
        <v>0</v>
      </c>
      <c r="BH143" s="242">
        <f>IF(N143="sníž. přenesená",J143,0)</f>
        <v>0</v>
      </c>
      <c r="BI143" s="242">
        <f>IF(N143="nulová",J143,0)</f>
        <v>0</v>
      </c>
      <c r="BJ143" s="18" t="s">
        <v>167</v>
      </c>
      <c r="BK143" s="242">
        <f>ROUND(I143*H143,2)</f>
        <v>0</v>
      </c>
      <c r="BL143" s="18" t="s">
        <v>248</v>
      </c>
      <c r="BM143" s="241" t="s">
        <v>2137</v>
      </c>
    </row>
    <row r="144" s="2" customFormat="1">
      <c r="A144" s="39"/>
      <c r="B144" s="40"/>
      <c r="C144" s="41"/>
      <c r="D144" s="243" t="s">
        <v>169</v>
      </c>
      <c r="E144" s="41"/>
      <c r="F144" s="244" t="s">
        <v>2136</v>
      </c>
      <c r="G144" s="41"/>
      <c r="H144" s="41"/>
      <c r="I144" s="245"/>
      <c r="J144" s="41"/>
      <c r="K144" s="41"/>
      <c r="L144" s="45"/>
      <c r="M144" s="246"/>
      <c r="N144" s="247"/>
      <c r="O144" s="93"/>
      <c r="P144" s="93"/>
      <c r="Q144" s="93"/>
      <c r="R144" s="93"/>
      <c r="S144" s="93"/>
      <c r="T144" s="94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169</v>
      </c>
      <c r="AU144" s="18" t="s">
        <v>85</v>
      </c>
    </row>
    <row r="145" s="2" customFormat="1" ht="24.15" customHeight="1">
      <c r="A145" s="39"/>
      <c r="B145" s="40"/>
      <c r="C145" s="281" t="s">
        <v>206</v>
      </c>
      <c r="D145" s="281" t="s">
        <v>227</v>
      </c>
      <c r="E145" s="282" t="s">
        <v>2138</v>
      </c>
      <c r="F145" s="283" t="s">
        <v>2139</v>
      </c>
      <c r="G145" s="284" t="s">
        <v>266</v>
      </c>
      <c r="H145" s="285">
        <v>30</v>
      </c>
      <c r="I145" s="286"/>
      <c r="J145" s="287">
        <f>ROUND(I145*H145,2)</f>
        <v>0</v>
      </c>
      <c r="K145" s="288"/>
      <c r="L145" s="289"/>
      <c r="M145" s="290" t="s">
        <v>1</v>
      </c>
      <c r="N145" s="291" t="s">
        <v>43</v>
      </c>
      <c r="O145" s="93"/>
      <c r="P145" s="239">
        <f>O145*H145</f>
        <v>0</v>
      </c>
      <c r="Q145" s="239">
        <v>4.0000000000000003E-05</v>
      </c>
      <c r="R145" s="239">
        <f>Q145*H145</f>
        <v>0.0012000000000000001</v>
      </c>
      <c r="S145" s="239">
        <v>0</v>
      </c>
      <c r="T145" s="240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1" t="s">
        <v>328</v>
      </c>
      <c r="AT145" s="241" t="s">
        <v>227</v>
      </c>
      <c r="AU145" s="241" t="s">
        <v>85</v>
      </c>
      <c r="AY145" s="18" t="s">
        <v>161</v>
      </c>
      <c r="BE145" s="242">
        <f>IF(N145="základní",J145,0)</f>
        <v>0</v>
      </c>
      <c r="BF145" s="242">
        <f>IF(N145="snížená",J145,0)</f>
        <v>0</v>
      </c>
      <c r="BG145" s="242">
        <f>IF(N145="zákl. přenesená",J145,0)</f>
        <v>0</v>
      </c>
      <c r="BH145" s="242">
        <f>IF(N145="sníž. přenesená",J145,0)</f>
        <v>0</v>
      </c>
      <c r="BI145" s="242">
        <f>IF(N145="nulová",J145,0)</f>
        <v>0</v>
      </c>
      <c r="BJ145" s="18" t="s">
        <v>167</v>
      </c>
      <c r="BK145" s="242">
        <f>ROUND(I145*H145,2)</f>
        <v>0</v>
      </c>
      <c r="BL145" s="18" t="s">
        <v>248</v>
      </c>
      <c r="BM145" s="241" t="s">
        <v>2140</v>
      </c>
    </row>
    <row r="146" s="2" customFormat="1">
      <c r="A146" s="39"/>
      <c r="B146" s="40"/>
      <c r="C146" s="41"/>
      <c r="D146" s="243" t="s">
        <v>169</v>
      </c>
      <c r="E146" s="41"/>
      <c r="F146" s="244" t="s">
        <v>2139</v>
      </c>
      <c r="G146" s="41"/>
      <c r="H146" s="41"/>
      <c r="I146" s="245"/>
      <c r="J146" s="41"/>
      <c r="K146" s="41"/>
      <c r="L146" s="45"/>
      <c r="M146" s="246"/>
      <c r="N146" s="247"/>
      <c r="O146" s="93"/>
      <c r="P146" s="93"/>
      <c r="Q146" s="93"/>
      <c r="R146" s="93"/>
      <c r="S146" s="93"/>
      <c r="T146" s="94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169</v>
      </c>
      <c r="AU146" s="18" t="s">
        <v>85</v>
      </c>
    </row>
    <row r="147" s="2" customFormat="1" ht="24.15" customHeight="1">
      <c r="A147" s="39"/>
      <c r="B147" s="40"/>
      <c r="C147" s="229" t="s">
        <v>211</v>
      </c>
      <c r="D147" s="229" t="s">
        <v>163</v>
      </c>
      <c r="E147" s="230" t="s">
        <v>2141</v>
      </c>
      <c r="F147" s="231" t="s">
        <v>2142</v>
      </c>
      <c r="G147" s="232" t="s">
        <v>166</v>
      </c>
      <c r="H147" s="233">
        <v>160</v>
      </c>
      <c r="I147" s="234"/>
      <c r="J147" s="235">
        <f>ROUND(I147*H147,2)</f>
        <v>0</v>
      </c>
      <c r="K147" s="236"/>
      <c r="L147" s="45"/>
      <c r="M147" s="237" t="s">
        <v>1</v>
      </c>
      <c r="N147" s="238" t="s">
        <v>43</v>
      </c>
      <c r="O147" s="93"/>
      <c r="P147" s="239">
        <f>O147*H147</f>
        <v>0</v>
      </c>
      <c r="Q147" s="239">
        <v>0</v>
      </c>
      <c r="R147" s="239">
        <f>Q147*H147</f>
        <v>0</v>
      </c>
      <c r="S147" s="239">
        <v>0</v>
      </c>
      <c r="T147" s="240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1" t="s">
        <v>248</v>
      </c>
      <c r="AT147" s="241" t="s">
        <v>163</v>
      </c>
      <c r="AU147" s="241" t="s">
        <v>85</v>
      </c>
      <c r="AY147" s="18" t="s">
        <v>161</v>
      </c>
      <c r="BE147" s="242">
        <f>IF(N147="základní",J147,0)</f>
        <v>0</v>
      </c>
      <c r="BF147" s="242">
        <f>IF(N147="snížená",J147,0)</f>
        <v>0</v>
      </c>
      <c r="BG147" s="242">
        <f>IF(N147="zákl. přenesená",J147,0)</f>
        <v>0</v>
      </c>
      <c r="BH147" s="242">
        <f>IF(N147="sníž. přenesená",J147,0)</f>
        <v>0</v>
      </c>
      <c r="BI147" s="242">
        <f>IF(N147="nulová",J147,0)</f>
        <v>0</v>
      </c>
      <c r="BJ147" s="18" t="s">
        <v>167</v>
      </c>
      <c r="BK147" s="242">
        <f>ROUND(I147*H147,2)</f>
        <v>0</v>
      </c>
      <c r="BL147" s="18" t="s">
        <v>248</v>
      </c>
      <c r="BM147" s="241" t="s">
        <v>2143</v>
      </c>
    </row>
    <row r="148" s="2" customFormat="1">
      <c r="A148" s="39"/>
      <c r="B148" s="40"/>
      <c r="C148" s="41"/>
      <c r="D148" s="243" t="s">
        <v>169</v>
      </c>
      <c r="E148" s="41"/>
      <c r="F148" s="244" t="s">
        <v>2142</v>
      </c>
      <c r="G148" s="41"/>
      <c r="H148" s="41"/>
      <c r="I148" s="245"/>
      <c r="J148" s="41"/>
      <c r="K148" s="41"/>
      <c r="L148" s="45"/>
      <c r="M148" s="246"/>
      <c r="N148" s="247"/>
      <c r="O148" s="93"/>
      <c r="P148" s="93"/>
      <c r="Q148" s="93"/>
      <c r="R148" s="93"/>
      <c r="S148" s="93"/>
      <c r="T148" s="94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169</v>
      </c>
      <c r="AU148" s="18" t="s">
        <v>85</v>
      </c>
    </row>
    <row r="149" s="2" customFormat="1" ht="24.15" customHeight="1">
      <c r="A149" s="39"/>
      <c r="B149" s="40"/>
      <c r="C149" s="281" t="s">
        <v>217</v>
      </c>
      <c r="D149" s="281" t="s">
        <v>227</v>
      </c>
      <c r="E149" s="282" t="s">
        <v>2144</v>
      </c>
      <c r="F149" s="283" t="s">
        <v>2145</v>
      </c>
      <c r="G149" s="284" t="s">
        <v>166</v>
      </c>
      <c r="H149" s="285">
        <v>149.5</v>
      </c>
      <c r="I149" s="286"/>
      <c r="J149" s="287">
        <f>ROUND(I149*H149,2)</f>
        <v>0</v>
      </c>
      <c r="K149" s="288"/>
      <c r="L149" s="289"/>
      <c r="M149" s="290" t="s">
        <v>1</v>
      </c>
      <c r="N149" s="291" t="s">
        <v>43</v>
      </c>
      <c r="O149" s="93"/>
      <c r="P149" s="239">
        <f>O149*H149</f>
        <v>0</v>
      </c>
      <c r="Q149" s="239">
        <v>0.00012</v>
      </c>
      <c r="R149" s="239">
        <f>Q149*H149</f>
        <v>0.017940000000000001</v>
      </c>
      <c r="S149" s="239">
        <v>0</v>
      </c>
      <c r="T149" s="240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1" t="s">
        <v>328</v>
      </c>
      <c r="AT149" s="241" t="s">
        <v>227</v>
      </c>
      <c r="AU149" s="241" t="s">
        <v>85</v>
      </c>
      <c r="AY149" s="18" t="s">
        <v>161</v>
      </c>
      <c r="BE149" s="242">
        <f>IF(N149="základní",J149,0)</f>
        <v>0</v>
      </c>
      <c r="BF149" s="242">
        <f>IF(N149="snížená",J149,0)</f>
        <v>0</v>
      </c>
      <c r="BG149" s="242">
        <f>IF(N149="zákl. přenesená",J149,0)</f>
        <v>0</v>
      </c>
      <c r="BH149" s="242">
        <f>IF(N149="sníž. přenesená",J149,0)</f>
        <v>0</v>
      </c>
      <c r="BI149" s="242">
        <f>IF(N149="nulová",J149,0)</f>
        <v>0</v>
      </c>
      <c r="BJ149" s="18" t="s">
        <v>167</v>
      </c>
      <c r="BK149" s="242">
        <f>ROUND(I149*H149,2)</f>
        <v>0</v>
      </c>
      <c r="BL149" s="18" t="s">
        <v>248</v>
      </c>
      <c r="BM149" s="241" t="s">
        <v>2146</v>
      </c>
    </row>
    <row r="150" s="2" customFormat="1">
      <c r="A150" s="39"/>
      <c r="B150" s="40"/>
      <c r="C150" s="41"/>
      <c r="D150" s="243" t="s">
        <v>169</v>
      </c>
      <c r="E150" s="41"/>
      <c r="F150" s="244" t="s">
        <v>2145</v>
      </c>
      <c r="G150" s="41"/>
      <c r="H150" s="41"/>
      <c r="I150" s="245"/>
      <c r="J150" s="41"/>
      <c r="K150" s="41"/>
      <c r="L150" s="45"/>
      <c r="M150" s="246"/>
      <c r="N150" s="247"/>
      <c r="O150" s="93"/>
      <c r="P150" s="93"/>
      <c r="Q150" s="93"/>
      <c r="R150" s="93"/>
      <c r="S150" s="93"/>
      <c r="T150" s="94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169</v>
      </c>
      <c r="AU150" s="18" t="s">
        <v>85</v>
      </c>
    </row>
    <row r="151" s="13" customFormat="1">
      <c r="A151" s="13"/>
      <c r="B151" s="248"/>
      <c r="C151" s="249"/>
      <c r="D151" s="243" t="s">
        <v>178</v>
      </c>
      <c r="E151" s="250" t="s">
        <v>1</v>
      </c>
      <c r="F151" s="251" t="s">
        <v>2147</v>
      </c>
      <c r="G151" s="249"/>
      <c r="H151" s="252">
        <v>149.5</v>
      </c>
      <c r="I151" s="253"/>
      <c r="J151" s="249"/>
      <c r="K151" s="249"/>
      <c r="L151" s="254"/>
      <c r="M151" s="255"/>
      <c r="N151" s="256"/>
      <c r="O151" s="256"/>
      <c r="P151" s="256"/>
      <c r="Q151" s="256"/>
      <c r="R151" s="256"/>
      <c r="S151" s="256"/>
      <c r="T151" s="257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8" t="s">
        <v>178</v>
      </c>
      <c r="AU151" s="258" t="s">
        <v>85</v>
      </c>
      <c r="AV151" s="13" t="s">
        <v>85</v>
      </c>
      <c r="AW151" s="13" t="s">
        <v>32</v>
      </c>
      <c r="AX151" s="13" t="s">
        <v>83</v>
      </c>
      <c r="AY151" s="258" t="s">
        <v>161</v>
      </c>
    </row>
    <row r="152" s="2" customFormat="1" ht="16.5" customHeight="1">
      <c r="A152" s="39"/>
      <c r="B152" s="40"/>
      <c r="C152" s="281" t="s">
        <v>222</v>
      </c>
      <c r="D152" s="281" t="s">
        <v>227</v>
      </c>
      <c r="E152" s="282" t="s">
        <v>2148</v>
      </c>
      <c r="F152" s="283" t="s">
        <v>2149</v>
      </c>
      <c r="G152" s="284" t="s">
        <v>166</v>
      </c>
      <c r="H152" s="285">
        <v>42.462000000000003</v>
      </c>
      <c r="I152" s="286"/>
      <c r="J152" s="287">
        <f>ROUND(I152*H152,2)</f>
        <v>0</v>
      </c>
      <c r="K152" s="288"/>
      <c r="L152" s="289"/>
      <c r="M152" s="290" t="s">
        <v>1</v>
      </c>
      <c r="N152" s="291" t="s">
        <v>43</v>
      </c>
      <c r="O152" s="93"/>
      <c r="P152" s="239">
        <f>O152*H152</f>
        <v>0</v>
      </c>
      <c r="Q152" s="239">
        <v>0</v>
      </c>
      <c r="R152" s="239">
        <f>Q152*H152</f>
        <v>0</v>
      </c>
      <c r="S152" s="239">
        <v>0</v>
      </c>
      <c r="T152" s="240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1" t="s">
        <v>328</v>
      </c>
      <c r="AT152" s="241" t="s">
        <v>227</v>
      </c>
      <c r="AU152" s="241" t="s">
        <v>85</v>
      </c>
      <c r="AY152" s="18" t="s">
        <v>161</v>
      </c>
      <c r="BE152" s="242">
        <f>IF(N152="základní",J152,0)</f>
        <v>0</v>
      </c>
      <c r="BF152" s="242">
        <f>IF(N152="snížená",J152,0)</f>
        <v>0</v>
      </c>
      <c r="BG152" s="242">
        <f>IF(N152="zákl. přenesená",J152,0)</f>
        <v>0</v>
      </c>
      <c r="BH152" s="242">
        <f>IF(N152="sníž. přenesená",J152,0)</f>
        <v>0</v>
      </c>
      <c r="BI152" s="242">
        <f>IF(N152="nulová",J152,0)</f>
        <v>0</v>
      </c>
      <c r="BJ152" s="18" t="s">
        <v>167</v>
      </c>
      <c r="BK152" s="242">
        <f>ROUND(I152*H152,2)</f>
        <v>0</v>
      </c>
      <c r="BL152" s="18" t="s">
        <v>248</v>
      </c>
      <c r="BM152" s="241" t="s">
        <v>2150</v>
      </c>
    </row>
    <row r="153" s="2" customFormat="1">
      <c r="A153" s="39"/>
      <c r="B153" s="40"/>
      <c r="C153" s="41"/>
      <c r="D153" s="243" t="s">
        <v>169</v>
      </c>
      <c r="E153" s="41"/>
      <c r="F153" s="244" t="s">
        <v>2149</v>
      </c>
      <c r="G153" s="41"/>
      <c r="H153" s="41"/>
      <c r="I153" s="245"/>
      <c r="J153" s="41"/>
      <c r="K153" s="41"/>
      <c r="L153" s="45"/>
      <c r="M153" s="246"/>
      <c r="N153" s="247"/>
      <c r="O153" s="93"/>
      <c r="P153" s="93"/>
      <c r="Q153" s="93"/>
      <c r="R153" s="93"/>
      <c r="S153" s="93"/>
      <c r="T153" s="94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169</v>
      </c>
      <c r="AU153" s="18" t="s">
        <v>85</v>
      </c>
    </row>
    <row r="154" s="13" customFormat="1">
      <c r="A154" s="13"/>
      <c r="B154" s="248"/>
      <c r="C154" s="249"/>
      <c r="D154" s="243" t="s">
        <v>178</v>
      </c>
      <c r="E154" s="250" t="s">
        <v>1</v>
      </c>
      <c r="F154" s="251" t="s">
        <v>2151</v>
      </c>
      <c r="G154" s="249"/>
      <c r="H154" s="252">
        <v>42.462000000000003</v>
      </c>
      <c r="I154" s="253"/>
      <c r="J154" s="249"/>
      <c r="K154" s="249"/>
      <c r="L154" s="254"/>
      <c r="M154" s="255"/>
      <c r="N154" s="256"/>
      <c r="O154" s="256"/>
      <c r="P154" s="256"/>
      <c r="Q154" s="256"/>
      <c r="R154" s="256"/>
      <c r="S154" s="256"/>
      <c r="T154" s="257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8" t="s">
        <v>178</v>
      </c>
      <c r="AU154" s="258" t="s">
        <v>85</v>
      </c>
      <c r="AV154" s="13" t="s">
        <v>85</v>
      </c>
      <c r="AW154" s="13" t="s">
        <v>32</v>
      </c>
      <c r="AX154" s="13" t="s">
        <v>83</v>
      </c>
      <c r="AY154" s="258" t="s">
        <v>161</v>
      </c>
    </row>
    <row r="155" s="2" customFormat="1" ht="33" customHeight="1">
      <c r="A155" s="39"/>
      <c r="B155" s="40"/>
      <c r="C155" s="229" t="s">
        <v>226</v>
      </c>
      <c r="D155" s="229" t="s">
        <v>163</v>
      </c>
      <c r="E155" s="230" t="s">
        <v>2152</v>
      </c>
      <c r="F155" s="231" t="s">
        <v>2153</v>
      </c>
      <c r="G155" s="232" t="s">
        <v>166</v>
      </c>
      <c r="H155" s="233">
        <v>100</v>
      </c>
      <c r="I155" s="234"/>
      <c r="J155" s="235">
        <f>ROUND(I155*H155,2)</f>
        <v>0</v>
      </c>
      <c r="K155" s="236"/>
      <c r="L155" s="45"/>
      <c r="M155" s="237" t="s">
        <v>1</v>
      </c>
      <c r="N155" s="238" t="s">
        <v>43</v>
      </c>
      <c r="O155" s="93"/>
      <c r="P155" s="239">
        <f>O155*H155</f>
        <v>0</v>
      </c>
      <c r="Q155" s="239">
        <v>0</v>
      </c>
      <c r="R155" s="239">
        <f>Q155*H155</f>
        <v>0</v>
      </c>
      <c r="S155" s="239">
        <v>0</v>
      </c>
      <c r="T155" s="240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1" t="s">
        <v>248</v>
      </c>
      <c r="AT155" s="241" t="s">
        <v>163</v>
      </c>
      <c r="AU155" s="241" t="s">
        <v>85</v>
      </c>
      <c r="AY155" s="18" t="s">
        <v>161</v>
      </c>
      <c r="BE155" s="242">
        <f>IF(N155="základní",J155,0)</f>
        <v>0</v>
      </c>
      <c r="BF155" s="242">
        <f>IF(N155="snížená",J155,0)</f>
        <v>0</v>
      </c>
      <c r="BG155" s="242">
        <f>IF(N155="zákl. přenesená",J155,0)</f>
        <v>0</v>
      </c>
      <c r="BH155" s="242">
        <f>IF(N155="sníž. přenesená",J155,0)</f>
        <v>0</v>
      </c>
      <c r="BI155" s="242">
        <f>IF(N155="nulová",J155,0)</f>
        <v>0</v>
      </c>
      <c r="BJ155" s="18" t="s">
        <v>167</v>
      </c>
      <c r="BK155" s="242">
        <f>ROUND(I155*H155,2)</f>
        <v>0</v>
      </c>
      <c r="BL155" s="18" t="s">
        <v>248</v>
      </c>
      <c r="BM155" s="241" t="s">
        <v>2154</v>
      </c>
    </row>
    <row r="156" s="2" customFormat="1">
      <c r="A156" s="39"/>
      <c r="B156" s="40"/>
      <c r="C156" s="41"/>
      <c r="D156" s="243" t="s">
        <v>169</v>
      </c>
      <c r="E156" s="41"/>
      <c r="F156" s="244" t="s">
        <v>2153</v>
      </c>
      <c r="G156" s="41"/>
      <c r="H156" s="41"/>
      <c r="I156" s="245"/>
      <c r="J156" s="41"/>
      <c r="K156" s="41"/>
      <c r="L156" s="45"/>
      <c r="M156" s="246"/>
      <c r="N156" s="247"/>
      <c r="O156" s="93"/>
      <c r="P156" s="93"/>
      <c r="Q156" s="93"/>
      <c r="R156" s="93"/>
      <c r="S156" s="93"/>
      <c r="T156" s="94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169</v>
      </c>
      <c r="AU156" s="18" t="s">
        <v>85</v>
      </c>
    </row>
    <row r="157" s="2" customFormat="1" ht="24.15" customHeight="1">
      <c r="A157" s="39"/>
      <c r="B157" s="40"/>
      <c r="C157" s="281" t="s">
        <v>232</v>
      </c>
      <c r="D157" s="281" t="s">
        <v>227</v>
      </c>
      <c r="E157" s="282" t="s">
        <v>2155</v>
      </c>
      <c r="F157" s="283" t="s">
        <v>2156</v>
      </c>
      <c r="G157" s="284" t="s">
        <v>166</v>
      </c>
      <c r="H157" s="285">
        <v>115</v>
      </c>
      <c r="I157" s="286"/>
      <c r="J157" s="287">
        <f>ROUND(I157*H157,2)</f>
        <v>0</v>
      </c>
      <c r="K157" s="288"/>
      <c r="L157" s="289"/>
      <c r="M157" s="290" t="s">
        <v>1</v>
      </c>
      <c r="N157" s="291" t="s">
        <v>43</v>
      </c>
      <c r="O157" s="93"/>
      <c r="P157" s="239">
        <f>O157*H157</f>
        <v>0</v>
      </c>
      <c r="Q157" s="239">
        <v>0.00017000000000000001</v>
      </c>
      <c r="R157" s="239">
        <f>Q157*H157</f>
        <v>0.019550000000000001</v>
      </c>
      <c r="S157" s="239">
        <v>0</v>
      </c>
      <c r="T157" s="240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1" t="s">
        <v>328</v>
      </c>
      <c r="AT157" s="241" t="s">
        <v>227</v>
      </c>
      <c r="AU157" s="241" t="s">
        <v>85</v>
      </c>
      <c r="AY157" s="18" t="s">
        <v>161</v>
      </c>
      <c r="BE157" s="242">
        <f>IF(N157="základní",J157,0)</f>
        <v>0</v>
      </c>
      <c r="BF157" s="242">
        <f>IF(N157="snížená",J157,0)</f>
        <v>0</v>
      </c>
      <c r="BG157" s="242">
        <f>IF(N157="zákl. přenesená",J157,0)</f>
        <v>0</v>
      </c>
      <c r="BH157" s="242">
        <f>IF(N157="sníž. přenesená",J157,0)</f>
        <v>0</v>
      </c>
      <c r="BI157" s="242">
        <f>IF(N157="nulová",J157,0)</f>
        <v>0</v>
      </c>
      <c r="BJ157" s="18" t="s">
        <v>167</v>
      </c>
      <c r="BK157" s="242">
        <f>ROUND(I157*H157,2)</f>
        <v>0</v>
      </c>
      <c r="BL157" s="18" t="s">
        <v>248</v>
      </c>
      <c r="BM157" s="241" t="s">
        <v>2157</v>
      </c>
    </row>
    <row r="158" s="2" customFormat="1">
      <c r="A158" s="39"/>
      <c r="B158" s="40"/>
      <c r="C158" s="41"/>
      <c r="D158" s="243" t="s">
        <v>169</v>
      </c>
      <c r="E158" s="41"/>
      <c r="F158" s="244" t="s">
        <v>2156</v>
      </c>
      <c r="G158" s="41"/>
      <c r="H158" s="41"/>
      <c r="I158" s="245"/>
      <c r="J158" s="41"/>
      <c r="K158" s="41"/>
      <c r="L158" s="45"/>
      <c r="M158" s="246"/>
      <c r="N158" s="247"/>
      <c r="O158" s="93"/>
      <c r="P158" s="93"/>
      <c r="Q158" s="93"/>
      <c r="R158" s="93"/>
      <c r="S158" s="93"/>
      <c r="T158" s="94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169</v>
      </c>
      <c r="AU158" s="18" t="s">
        <v>85</v>
      </c>
    </row>
    <row r="159" s="13" customFormat="1">
      <c r="A159" s="13"/>
      <c r="B159" s="248"/>
      <c r="C159" s="249"/>
      <c r="D159" s="243" t="s">
        <v>178</v>
      </c>
      <c r="E159" s="250" t="s">
        <v>1</v>
      </c>
      <c r="F159" s="251" t="s">
        <v>2158</v>
      </c>
      <c r="G159" s="249"/>
      <c r="H159" s="252">
        <v>115</v>
      </c>
      <c r="I159" s="253"/>
      <c r="J159" s="249"/>
      <c r="K159" s="249"/>
      <c r="L159" s="254"/>
      <c r="M159" s="255"/>
      <c r="N159" s="256"/>
      <c r="O159" s="256"/>
      <c r="P159" s="256"/>
      <c r="Q159" s="256"/>
      <c r="R159" s="256"/>
      <c r="S159" s="256"/>
      <c r="T159" s="257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8" t="s">
        <v>178</v>
      </c>
      <c r="AU159" s="258" t="s">
        <v>85</v>
      </c>
      <c r="AV159" s="13" t="s">
        <v>85</v>
      </c>
      <c r="AW159" s="13" t="s">
        <v>32</v>
      </c>
      <c r="AX159" s="13" t="s">
        <v>83</v>
      </c>
      <c r="AY159" s="258" t="s">
        <v>161</v>
      </c>
    </row>
    <row r="160" s="2" customFormat="1" ht="24.15" customHeight="1">
      <c r="A160" s="39"/>
      <c r="B160" s="40"/>
      <c r="C160" s="229" t="s">
        <v>237</v>
      </c>
      <c r="D160" s="229" t="s">
        <v>163</v>
      </c>
      <c r="E160" s="230" t="s">
        <v>2159</v>
      </c>
      <c r="F160" s="231" t="s">
        <v>2160</v>
      </c>
      <c r="G160" s="232" t="s">
        <v>166</v>
      </c>
      <c r="H160" s="233">
        <v>50</v>
      </c>
      <c r="I160" s="234"/>
      <c r="J160" s="235">
        <f>ROUND(I160*H160,2)</f>
        <v>0</v>
      </c>
      <c r="K160" s="236"/>
      <c r="L160" s="45"/>
      <c r="M160" s="237" t="s">
        <v>1</v>
      </c>
      <c r="N160" s="238" t="s">
        <v>43</v>
      </c>
      <c r="O160" s="93"/>
      <c r="P160" s="239">
        <f>O160*H160</f>
        <v>0</v>
      </c>
      <c r="Q160" s="239">
        <v>0</v>
      </c>
      <c r="R160" s="239">
        <f>Q160*H160</f>
        <v>0</v>
      </c>
      <c r="S160" s="239">
        <v>0</v>
      </c>
      <c r="T160" s="240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1" t="s">
        <v>248</v>
      </c>
      <c r="AT160" s="241" t="s">
        <v>163</v>
      </c>
      <c r="AU160" s="241" t="s">
        <v>85</v>
      </c>
      <c r="AY160" s="18" t="s">
        <v>161</v>
      </c>
      <c r="BE160" s="242">
        <f>IF(N160="základní",J160,0)</f>
        <v>0</v>
      </c>
      <c r="BF160" s="242">
        <f>IF(N160="snížená",J160,0)</f>
        <v>0</v>
      </c>
      <c r="BG160" s="242">
        <f>IF(N160="zákl. přenesená",J160,0)</f>
        <v>0</v>
      </c>
      <c r="BH160" s="242">
        <f>IF(N160="sníž. přenesená",J160,0)</f>
        <v>0</v>
      </c>
      <c r="BI160" s="242">
        <f>IF(N160="nulová",J160,0)</f>
        <v>0</v>
      </c>
      <c r="BJ160" s="18" t="s">
        <v>167</v>
      </c>
      <c r="BK160" s="242">
        <f>ROUND(I160*H160,2)</f>
        <v>0</v>
      </c>
      <c r="BL160" s="18" t="s">
        <v>248</v>
      </c>
      <c r="BM160" s="241" t="s">
        <v>2161</v>
      </c>
    </row>
    <row r="161" s="2" customFormat="1">
      <c r="A161" s="39"/>
      <c r="B161" s="40"/>
      <c r="C161" s="41"/>
      <c r="D161" s="243" t="s">
        <v>169</v>
      </c>
      <c r="E161" s="41"/>
      <c r="F161" s="244" t="s">
        <v>2160</v>
      </c>
      <c r="G161" s="41"/>
      <c r="H161" s="41"/>
      <c r="I161" s="245"/>
      <c r="J161" s="41"/>
      <c r="K161" s="41"/>
      <c r="L161" s="45"/>
      <c r="M161" s="246"/>
      <c r="N161" s="247"/>
      <c r="O161" s="93"/>
      <c r="P161" s="93"/>
      <c r="Q161" s="93"/>
      <c r="R161" s="93"/>
      <c r="S161" s="93"/>
      <c r="T161" s="94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169</v>
      </c>
      <c r="AU161" s="18" t="s">
        <v>85</v>
      </c>
    </row>
    <row r="162" s="2" customFormat="1" ht="24.15" customHeight="1">
      <c r="A162" s="39"/>
      <c r="B162" s="40"/>
      <c r="C162" s="281" t="s">
        <v>8</v>
      </c>
      <c r="D162" s="281" t="s">
        <v>227</v>
      </c>
      <c r="E162" s="282" t="s">
        <v>2162</v>
      </c>
      <c r="F162" s="283" t="s">
        <v>2163</v>
      </c>
      <c r="G162" s="284" t="s">
        <v>166</v>
      </c>
      <c r="H162" s="285">
        <v>57.5</v>
      </c>
      <c r="I162" s="286"/>
      <c r="J162" s="287">
        <f>ROUND(I162*H162,2)</f>
        <v>0</v>
      </c>
      <c r="K162" s="288"/>
      <c r="L162" s="289"/>
      <c r="M162" s="290" t="s">
        <v>1</v>
      </c>
      <c r="N162" s="291" t="s">
        <v>43</v>
      </c>
      <c r="O162" s="93"/>
      <c r="P162" s="239">
        <f>O162*H162</f>
        <v>0</v>
      </c>
      <c r="Q162" s="239">
        <v>0.00064000000000000005</v>
      </c>
      <c r="R162" s="239">
        <f>Q162*H162</f>
        <v>0.036800000000000006</v>
      </c>
      <c r="S162" s="239">
        <v>0</v>
      </c>
      <c r="T162" s="240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1" t="s">
        <v>328</v>
      </c>
      <c r="AT162" s="241" t="s">
        <v>227</v>
      </c>
      <c r="AU162" s="241" t="s">
        <v>85</v>
      </c>
      <c r="AY162" s="18" t="s">
        <v>161</v>
      </c>
      <c r="BE162" s="242">
        <f>IF(N162="základní",J162,0)</f>
        <v>0</v>
      </c>
      <c r="BF162" s="242">
        <f>IF(N162="snížená",J162,0)</f>
        <v>0</v>
      </c>
      <c r="BG162" s="242">
        <f>IF(N162="zákl. přenesená",J162,0)</f>
        <v>0</v>
      </c>
      <c r="BH162" s="242">
        <f>IF(N162="sníž. přenesená",J162,0)</f>
        <v>0</v>
      </c>
      <c r="BI162" s="242">
        <f>IF(N162="nulová",J162,0)</f>
        <v>0</v>
      </c>
      <c r="BJ162" s="18" t="s">
        <v>167</v>
      </c>
      <c r="BK162" s="242">
        <f>ROUND(I162*H162,2)</f>
        <v>0</v>
      </c>
      <c r="BL162" s="18" t="s">
        <v>248</v>
      </c>
      <c r="BM162" s="241" t="s">
        <v>2164</v>
      </c>
    </row>
    <row r="163" s="2" customFormat="1">
      <c r="A163" s="39"/>
      <c r="B163" s="40"/>
      <c r="C163" s="41"/>
      <c r="D163" s="243" t="s">
        <v>169</v>
      </c>
      <c r="E163" s="41"/>
      <c r="F163" s="244" t="s">
        <v>2163</v>
      </c>
      <c r="G163" s="41"/>
      <c r="H163" s="41"/>
      <c r="I163" s="245"/>
      <c r="J163" s="41"/>
      <c r="K163" s="41"/>
      <c r="L163" s="45"/>
      <c r="M163" s="246"/>
      <c r="N163" s="247"/>
      <c r="O163" s="93"/>
      <c r="P163" s="93"/>
      <c r="Q163" s="93"/>
      <c r="R163" s="93"/>
      <c r="S163" s="93"/>
      <c r="T163" s="94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169</v>
      </c>
      <c r="AU163" s="18" t="s">
        <v>85</v>
      </c>
    </row>
    <row r="164" s="13" customFormat="1">
      <c r="A164" s="13"/>
      <c r="B164" s="248"/>
      <c r="C164" s="249"/>
      <c r="D164" s="243" t="s">
        <v>178</v>
      </c>
      <c r="E164" s="250" t="s">
        <v>1</v>
      </c>
      <c r="F164" s="251" t="s">
        <v>2165</v>
      </c>
      <c r="G164" s="249"/>
      <c r="H164" s="252">
        <v>57.5</v>
      </c>
      <c r="I164" s="253"/>
      <c r="J164" s="249"/>
      <c r="K164" s="249"/>
      <c r="L164" s="254"/>
      <c r="M164" s="255"/>
      <c r="N164" s="256"/>
      <c r="O164" s="256"/>
      <c r="P164" s="256"/>
      <c r="Q164" s="256"/>
      <c r="R164" s="256"/>
      <c r="S164" s="256"/>
      <c r="T164" s="257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8" t="s">
        <v>178</v>
      </c>
      <c r="AU164" s="258" t="s">
        <v>85</v>
      </c>
      <c r="AV164" s="13" t="s">
        <v>85</v>
      </c>
      <c r="AW164" s="13" t="s">
        <v>32</v>
      </c>
      <c r="AX164" s="13" t="s">
        <v>83</v>
      </c>
      <c r="AY164" s="258" t="s">
        <v>161</v>
      </c>
    </row>
    <row r="165" s="2" customFormat="1" ht="24.15" customHeight="1">
      <c r="A165" s="39"/>
      <c r="B165" s="40"/>
      <c r="C165" s="229" t="s">
        <v>248</v>
      </c>
      <c r="D165" s="229" t="s">
        <v>163</v>
      </c>
      <c r="E165" s="230" t="s">
        <v>2166</v>
      </c>
      <c r="F165" s="231" t="s">
        <v>2167</v>
      </c>
      <c r="G165" s="232" t="s">
        <v>166</v>
      </c>
      <c r="H165" s="233">
        <v>15</v>
      </c>
      <c r="I165" s="234"/>
      <c r="J165" s="235">
        <f>ROUND(I165*H165,2)</f>
        <v>0</v>
      </c>
      <c r="K165" s="236"/>
      <c r="L165" s="45"/>
      <c r="M165" s="237" t="s">
        <v>1</v>
      </c>
      <c r="N165" s="238" t="s">
        <v>43</v>
      </c>
      <c r="O165" s="93"/>
      <c r="P165" s="239">
        <f>O165*H165</f>
        <v>0</v>
      </c>
      <c r="Q165" s="239">
        <v>0</v>
      </c>
      <c r="R165" s="239">
        <f>Q165*H165</f>
        <v>0</v>
      </c>
      <c r="S165" s="239">
        <v>0</v>
      </c>
      <c r="T165" s="240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1" t="s">
        <v>248</v>
      </c>
      <c r="AT165" s="241" t="s">
        <v>163</v>
      </c>
      <c r="AU165" s="241" t="s">
        <v>85</v>
      </c>
      <c r="AY165" s="18" t="s">
        <v>161</v>
      </c>
      <c r="BE165" s="242">
        <f>IF(N165="základní",J165,0)</f>
        <v>0</v>
      </c>
      <c r="BF165" s="242">
        <f>IF(N165="snížená",J165,0)</f>
        <v>0</v>
      </c>
      <c r="BG165" s="242">
        <f>IF(N165="zákl. přenesená",J165,0)</f>
        <v>0</v>
      </c>
      <c r="BH165" s="242">
        <f>IF(N165="sníž. přenesená",J165,0)</f>
        <v>0</v>
      </c>
      <c r="BI165" s="242">
        <f>IF(N165="nulová",J165,0)</f>
        <v>0</v>
      </c>
      <c r="BJ165" s="18" t="s">
        <v>167</v>
      </c>
      <c r="BK165" s="242">
        <f>ROUND(I165*H165,2)</f>
        <v>0</v>
      </c>
      <c r="BL165" s="18" t="s">
        <v>248</v>
      </c>
      <c r="BM165" s="241" t="s">
        <v>2168</v>
      </c>
    </row>
    <row r="166" s="2" customFormat="1">
      <c r="A166" s="39"/>
      <c r="B166" s="40"/>
      <c r="C166" s="41"/>
      <c r="D166" s="243" t="s">
        <v>169</v>
      </c>
      <c r="E166" s="41"/>
      <c r="F166" s="244" t="s">
        <v>2167</v>
      </c>
      <c r="G166" s="41"/>
      <c r="H166" s="41"/>
      <c r="I166" s="245"/>
      <c r="J166" s="41"/>
      <c r="K166" s="41"/>
      <c r="L166" s="45"/>
      <c r="M166" s="246"/>
      <c r="N166" s="247"/>
      <c r="O166" s="93"/>
      <c r="P166" s="93"/>
      <c r="Q166" s="93"/>
      <c r="R166" s="93"/>
      <c r="S166" s="93"/>
      <c r="T166" s="94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169</v>
      </c>
      <c r="AU166" s="18" t="s">
        <v>85</v>
      </c>
    </row>
    <row r="167" s="2" customFormat="1" ht="24.15" customHeight="1">
      <c r="A167" s="39"/>
      <c r="B167" s="40"/>
      <c r="C167" s="281" t="s">
        <v>252</v>
      </c>
      <c r="D167" s="281" t="s">
        <v>227</v>
      </c>
      <c r="E167" s="282" t="s">
        <v>2169</v>
      </c>
      <c r="F167" s="283" t="s">
        <v>2170</v>
      </c>
      <c r="G167" s="284" t="s">
        <v>166</v>
      </c>
      <c r="H167" s="285">
        <v>17.25</v>
      </c>
      <c r="I167" s="286"/>
      <c r="J167" s="287">
        <f>ROUND(I167*H167,2)</f>
        <v>0</v>
      </c>
      <c r="K167" s="288"/>
      <c r="L167" s="289"/>
      <c r="M167" s="290" t="s">
        <v>1</v>
      </c>
      <c r="N167" s="291" t="s">
        <v>43</v>
      </c>
      <c r="O167" s="93"/>
      <c r="P167" s="239">
        <f>O167*H167</f>
        <v>0</v>
      </c>
      <c r="Q167" s="239">
        <v>0.00052999999999999998</v>
      </c>
      <c r="R167" s="239">
        <f>Q167*H167</f>
        <v>0.0091424999999999996</v>
      </c>
      <c r="S167" s="239">
        <v>0</v>
      </c>
      <c r="T167" s="240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1" t="s">
        <v>328</v>
      </c>
      <c r="AT167" s="241" t="s">
        <v>227</v>
      </c>
      <c r="AU167" s="241" t="s">
        <v>85</v>
      </c>
      <c r="AY167" s="18" t="s">
        <v>161</v>
      </c>
      <c r="BE167" s="242">
        <f>IF(N167="základní",J167,0)</f>
        <v>0</v>
      </c>
      <c r="BF167" s="242">
        <f>IF(N167="snížená",J167,0)</f>
        <v>0</v>
      </c>
      <c r="BG167" s="242">
        <f>IF(N167="zákl. přenesená",J167,0)</f>
        <v>0</v>
      </c>
      <c r="BH167" s="242">
        <f>IF(N167="sníž. přenesená",J167,0)</f>
        <v>0</v>
      </c>
      <c r="BI167" s="242">
        <f>IF(N167="nulová",J167,0)</f>
        <v>0</v>
      </c>
      <c r="BJ167" s="18" t="s">
        <v>167</v>
      </c>
      <c r="BK167" s="242">
        <f>ROUND(I167*H167,2)</f>
        <v>0</v>
      </c>
      <c r="BL167" s="18" t="s">
        <v>248</v>
      </c>
      <c r="BM167" s="241" t="s">
        <v>2171</v>
      </c>
    </row>
    <row r="168" s="2" customFormat="1">
      <c r="A168" s="39"/>
      <c r="B168" s="40"/>
      <c r="C168" s="41"/>
      <c r="D168" s="243" t="s">
        <v>169</v>
      </c>
      <c r="E168" s="41"/>
      <c r="F168" s="244" t="s">
        <v>2170</v>
      </c>
      <c r="G168" s="41"/>
      <c r="H168" s="41"/>
      <c r="I168" s="245"/>
      <c r="J168" s="41"/>
      <c r="K168" s="41"/>
      <c r="L168" s="45"/>
      <c r="M168" s="246"/>
      <c r="N168" s="247"/>
      <c r="O168" s="93"/>
      <c r="P168" s="93"/>
      <c r="Q168" s="93"/>
      <c r="R168" s="93"/>
      <c r="S168" s="93"/>
      <c r="T168" s="94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169</v>
      </c>
      <c r="AU168" s="18" t="s">
        <v>85</v>
      </c>
    </row>
    <row r="169" s="13" customFormat="1">
      <c r="A169" s="13"/>
      <c r="B169" s="248"/>
      <c r="C169" s="249"/>
      <c r="D169" s="243" t="s">
        <v>178</v>
      </c>
      <c r="E169" s="250" t="s">
        <v>1</v>
      </c>
      <c r="F169" s="251" t="s">
        <v>2172</v>
      </c>
      <c r="G169" s="249"/>
      <c r="H169" s="252">
        <v>17.25</v>
      </c>
      <c r="I169" s="253"/>
      <c r="J169" s="249"/>
      <c r="K169" s="249"/>
      <c r="L169" s="254"/>
      <c r="M169" s="255"/>
      <c r="N169" s="256"/>
      <c r="O169" s="256"/>
      <c r="P169" s="256"/>
      <c r="Q169" s="256"/>
      <c r="R169" s="256"/>
      <c r="S169" s="256"/>
      <c r="T169" s="257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8" t="s">
        <v>178</v>
      </c>
      <c r="AU169" s="258" t="s">
        <v>85</v>
      </c>
      <c r="AV169" s="13" t="s">
        <v>85</v>
      </c>
      <c r="AW169" s="13" t="s">
        <v>32</v>
      </c>
      <c r="AX169" s="13" t="s">
        <v>83</v>
      </c>
      <c r="AY169" s="258" t="s">
        <v>161</v>
      </c>
    </row>
    <row r="170" s="2" customFormat="1" ht="24.15" customHeight="1">
      <c r="A170" s="39"/>
      <c r="B170" s="40"/>
      <c r="C170" s="229" t="s">
        <v>257</v>
      </c>
      <c r="D170" s="229" t="s">
        <v>163</v>
      </c>
      <c r="E170" s="230" t="s">
        <v>2173</v>
      </c>
      <c r="F170" s="231" t="s">
        <v>2174</v>
      </c>
      <c r="G170" s="232" t="s">
        <v>166</v>
      </c>
      <c r="H170" s="233">
        <v>25</v>
      </c>
      <c r="I170" s="234"/>
      <c r="J170" s="235">
        <f>ROUND(I170*H170,2)</f>
        <v>0</v>
      </c>
      <c r="K170" s="236"/>
      <c r="L170" s="45"/>
      <c r="M170" s="237" t="s">
        <v>1</v>
      </c>
      <c r="N170" s="238" t="s">
        <v>43</v>
      </c>
      <c r="O170" s="93"/>
      <c r="P170" s="239">
        <f>O170*H170</f>
        <v>0</v>
      </c>
      <c r="Q170" s="239">
        <v>0</v>
      </c>
      <c r="R170" s="239">
        <f>Q170*H170</f>
        <v>0</v>
      </c>
      <c r="S170" s="239">
        <v>0</v>
      </c>
      <c r="T170" s="240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41" t="s">
        <v>248</v>
      </c>
      <c r="AT170" s="241" t="s">
        <v>163</v>
      </c>
      <c r="AU170" s="241" t="s">
        <v>85</v>
      </c>
      <c r="AY170" s="18" t="s">
        <v>161</v>
      </c>
      <c r="BE170" s="242">
        <f>IF(N170="základní",J170,0)</f>
        <v>0</v>
      </c>
      <c r="BF170" s="242">
        <f>IF(N170="snížená",J170,0)</f>
        <v>0</v>
      </c>
      <c r="BG170" s="242">
        <f>IF(N170="zákl. přenesená",J170,0)</f>
        <v>0</v>
      </c>
      <c r="BH170" s="242">
        <f>IF(N170="sníž. přenesená",J170,0)</f>
        <v>0</v>
      </c>
      <c r="BI170" s="242">
        <f>IF(N170="nulová",J170,0)</f>
        <v>0</v>
      </c>
      <c r="BJ170" s="18" t="s">
        <v>167</v>
      </c>
      <c r="BK170" s="242">
        <f>ROUND(I170*H170,2)</f>
        <v>0</v>
      </c>
      <c r="BL170" s="18" t="s">
        <v>248</v>
      </c>
      <c r="BM170" s="241" t="s">
        <v>2175</v>
      </c>
    </row>
    <row r="171" s="2" customFormat="1">
      <c r="A171" s="39"/>
      <c r="B171" s="40"/>
      <c r="C171" s="41"/>
      <c r="D171" s="243" t="s">
        <v>169</v>
      </c>
      <c r="E171" s="41"/>
      <c r="F171" s="244" t="s">
        <v>2174</v>
      </c>
      <c r="G171" s="41"/>
      <c r="H171" s="41"/>
      <c r="I171" s="245"/>
      <c r="J171" s="41"/>
      <c r="K171" s="41"/>
      <c r="L171" s="45"/>
      <c r="M171" s="246"/>
      <c r="N171" s="247"/>
      <c r="O171" s="93"/>
      <c r="P171" s="93"/>
      <c r="Q171" s="93"/>
      <c r="R171" s="93"/>
      <c r="S171" s="93"/>
      <c r="T171" s="94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169</v>
      </c>
      <c r="AU171" s="18" t="s">
        <v>85</v>
      </c>
    </row>
    <row r="172" s="2" customFormat="1" ht="24.15" customHeight="1">
      <c r="A172" s="39"/>
      <c r="B172" s="40"/>
      <c r="C172" s="229" t="s">
        <v>263</v>
      </c>
      <c r="D172" s="229" t="s">
        <v>163</v>
      </c>
      <c r="E172" s="230" t="s">
        <v>2176</v>
      </c>
      <c r="F172" s="231" t="s">
        <v>2177</v>
      </c>
      <c r="G172" s="232" t="s">
        <v>266</v>
      </c>
      <c r="H172" s="233">
        <v>1</v>
      </c>
      <c r="I172" s="234"/>
      <c r="J172" s="235">
        <f>ROUND(I172*H172,2)</f>
        <v>0</v>
      </c>
      <c r="K172" s="236"/>
      <c r="L172" s="45"/>
      <c r="M172" s="237" t="s">
        <v>1</v>
      </c>
      <c r="N172" s="238" t="s">
        <v>43</v>
      </c>
      <c r="O172" s="93"/>
      <c r="P172" s="239">
        <f>O172*H172</f>
        <v>0</v>
      </c>
      <c r="Q172" s="239">
        <v>0</v>
      </c>
      <c r="R172" s="239">
        <f>Q172*H172</f>
        <v>0</v>
      </c>
      <c r="S172" s="239">
        <v>0</v>
      </c>
      <c r="T172" s="240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1" t="s">
        <v>248</v>
      </c>
      <c r="AT172" s="241" t="s">
        <v>163</v>
      </c>
      <c r="AU172" s="241" t="s">
        <v>85</v>
      </c>
      <c r="AY172" s="18" t="s">
        <v>161</v>
      </c>
      <c r="BE172" s="242">
        <f>IF(N172="základní",J172,0)</f>
        <v>0</v>
      </c>
      <c r="BF172" s="242">
        <f>IF(N172="snížená",J172,0)</f>
        <v>0</v>
      </c>
      <c r="BG172" s="242">
        <f>IF(N172="zákl. přenesená",J172,0)</f>
        <v>0</v>
      </c>
      <c r="BH172" s="242">
        <f>IF(N172="sníž. přenesená",J172,0)</f>
        <v>0</v>
      </c>
      <c r="BI172" s="242">
        <f>IF(N172="nulová",J172,0)</f>
        <v>0</v>
      </c>
      <c r="BJ172" s="18" t="s">
        <v>167</v>
      </c>
      <c r="BK172" s="242">
        <f>ROUND(I172*H172,2)</f>
        <v>0</v>
      </c>
      <c r="BL172" s="18" t="s">
        <v>248</v>
      </c>
      <c r="BM172" s="241" t="s">
        <v>2178</v>
      </c>
    </row>
    <row r="173" s="2" customFormat="1">
      <c r="A173" s="39"/>
      <c r="B173" s="40"/>
      <c r="C173" s="41"/>
      <c r="D173" s="243" t="s">
        <v>169</v>
      </c>
      <c r="E173" s="41"/>
      <c r="F173" s="244" t="s">
        <v>2177</v>
      </c>
      <c r="G173" s="41"/>
      <c r="H173" s="41"/>
      <c r="I173" s="245"/>
      <c r="J173" s="41"/>
      <c r="K173" s="41"/>
      <c r="L173" s="45"/>
      <c r="M173" s="246"/>
      <c r="N173" s="247"/>
      <c r="O173" s="93"/>
      <c r="P173" s="93"/>
      <c r="Q173" s="93"/>
      <c r="R173" s="93"/>
      <c r="S173" s="93"/>
      <c r="T173" s="94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169</v>
      </c>
      <c r="AU173" s="18" t="s">
        <v>85</v>
      </c>
    </row>
    <row r="174" s="2" customFormat="1" ht="37.8" customHeight="1">
      <c r="A174" s="39"/>
      <c r="B174" s="40"/>
      <c r="C174" s="281" t="s">
        <v>268</v>
      </c>
      <c r="D174" s="281" t="s">
        <v>227</v>
      </c>
      <c r="E174" s="282" t="s">
        <v>2179</v>
      </c>
      <c r="F174" s="283" t="s">
        <v>2180</v>
      </c>
      <c r="G174" s="284" t="s">
        <v>1988</v>
      </c>
      <c r="H174" s="285">
        <v>1</v>
      </c>
      <c r="I174" s="286"/>
      <c r="J174" s="287">
        <f>ROUND(I174*H174,2)</f>
        <v>0</v>
      </c>
      <c r="K174" s="288"/>
      <c r="L174" s="289"/>
      <c r="M174" s="290" t="s">
        <v>1</v>
      </c>
      <c r="N174" s="291" t="s">
        <v>43</v>
      </c>
      <c r="O174" s="93"/>
      <c r="P174" s="239">
        <f>O174*H174</f>
        <v>0</v>
      </c>
      <c r="Q174" s="239">
        <v>0</v>
      </c>
      <c r="R174" s="239">
        <f>Q174*H174</f>
        <v>0</v>
      </c>
      <c r="S174" s="239">
        <v>0</v>
      </c>
      <c r="T174" s="240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1" t="s">
        <v>328</v>
      </c>
      <c r="AT174" s="241" t="s">
        <v>227</v>
      </c>
      <c r="AU174" s="241" t="s">
        <v>85</v>
      </c>
      <c r="AY174" s="18" t="s">
        <v>161</v>
      </c>
      <c r="BE174" s="242">
        <f>IF(N174="základní",J174,0)</f>
        <v>0</v>
      </c>
      <c r="BF174" s="242">
        <f>IF(N174="snížená",J174,0)</f>
        <v>0</v>
      </c>
      <c r="BG174" s="242">
        <f>IF(N174="zákl. přenesená",J174,0)</f>
        <v>0</v>
      </c>
      <c r="BH174" s="242">
        <f>IF(N174="sníž. přenesená",J174,0)</f>
        <v>0</v>
      </c>
      <c r="BI174" s="242">
        <f>IF(N174="nulová",J174,0)</f>
        <v>0</v>
      </c>
      <c r="BJ174" s="18" t="s">
        <v>167</v>
      </c>
      <c r="BK174" s="242">
        <f>ROUND(I174*H174,2)</f>
        <v>0</v>
      </c>
      <c r="BL174" s="18" t="s">
        <v>248</v>
      </c>
      <c r="BM174" s="241" t="s">
        <v>2181</v>
      </c>
    </row>
    <row r="175" s="2" customFormat="1">
      <c r="A175" s="39"/>
      <c r="B175" s="40"/>
      <c r="C175" s="41"/>
      <c r="D175" s="243" t="s">
        <v>169</v>
      </c>
      <c r="E175" s="41"/>
      <c r="F175" s="244" t="s">
        <v>2180</v>
      </c>
      <c r="G175" s="41"/>
      <c r="H175" s="41"/>
      <c r="I175" s="245"/>
      <c r="J175" s="41"/>
      <c r="K175" s="41"/>
      <c r="L175" s="45"/>
      <c r="M175" s="246"/>
      <c r="N175" s="247"/>
      <c r="O175" s="93"/>
      <c r="P175" s="93"/>
      <c r="Q175" s="93"/>
      <c r="R175" s="93"/>
      <c r="S175" s="93"/>
      <c r="T175" s="94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169</v>
      </c>
      <c r="AU175" s="18" t="s">
        <v>85</v>
      </c>
    </row>
    <row r="176" s="2" customFormat="1" ht="24.15" customHeight="1">
      <c r="A176" s="39"/>
      <c r="B176" s="40"/>
      <c r="C176" s="229" t="s">
        <v>7</v>
      </c>
      <c r="D176" s="229" t="s">
        <v>163</v>
      </c>
      <c r="E176" s="230" t="s">
        <v>2182</v>
      </c>
      <c r="F176" s="231" t="s">
        <v>2183</v>
      </c>
      <c r="G176" s="232" t="s">
        <v>266</v>
      </c>
      <c r="H176" s="233">
        <v>1</v>
      </c>
      <c r="I176" s="234"/>
      <c r="J176" s="235">
        <f>ROUND(I176*H176,2)</f>
        <v>0</v>
      </c>
      <c r="K176" s="236"/>
      <c r="L176" s="45"/>
      <c r="M176" s="237" t="s">
        <v>1</v>
      </c>
      <c r="N176" s="238" t="s">
        <v>43</v>
      </c>
      <c r="O176" s="93"/>
      <c r="P176" s="239">
        <f>O176*H176</f>
        <v>0</v>
      </c>
      <c r="Q176" s="239">
        <v>0</v>
      </c>
      <c r="R176" s="239">
        <f>Q176*H176</f>
        <v>0</v>
      </c>
      <c r="S176" s="239">
        <v>0</v>
      </c>
      <c r="T176" s="240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41" t="s">
        <v>248</v>
      </c>
      <c r="AT176" s="241" t="s">
        <v>163</v>
      </c>
      <c r="AU176" s="241" t="s">
        <v>85</v>
      </c>
      <c r="AY176" s="18" t="s">
        <v>161</v>
      </c>
      <c r="BE176" s="242">
        <f>IF(N176="základní",J176,0)</f>
        <v>0</v>
      </c>
      <c r="BF176" s="242">
        <f>IF(N176="snížená",J176,0)</f>
        <v>0</v>
      </c>
      <c r="BG176" s="242">
        <f>IF(N176="zákl. přenesená",J176,0)</f>
        <v>0</v>
      </c>
      <c r="BH176" s="242">
        <f>IF(N176="sníž. přenesená",J176,0)</f>
        <v>0</v>
      </c>
      <c r="BI176" s="242">
        <f>IF(N176="nulová",J176,0)</f>
        <v>0</v>
      </c>
      <c r="BJ176" s="18" t="s">
        <v>167</v>
      </c>
      <c r="BK176" s="242">
        <f>ROUND(I176*H176,2)</f>
        <v>0</v>
      </c>
      <c r="BL176" s="18" t="s">
        <v>248</v>
      </c>
      <c r="BM176" s="241" t="s">
        <v>2184</v>
      </c>
    </row>
    <row r="177" s="2" customFormat="1">
      <c r="A177" s="39"/>
      <c r="B177" s="40"/>
      <c r="C177" s="41"/>
      <c r="D177" s="243" t="s">
        <v>169</v>
      </c>
      <c r="E177" s="41"/>
      <c r="F177" s="244" t="s">
        <v>2183</v>
      </c>
      <c r="G177" s="41"/>
      <c r="H177" s="41"/>
      <c r="I177" s="245"/>
      <c r="J177" s="41"/>
      <c r="K177" s="41"/>
      <c r="L177" s="45"/>
      <c r="M177" s="246"/>
      <c r="N177" s="247"/>
      <c r="O177" s="93"/>
      <c r="P177" s="93"/>
      <c r="Q177" s="93"/>
      <c r="R177" s="93"/>
      <c r="S177" s="93"/>
      <c r="T177" s="94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169</v>
      </c>
      <c r="AU177" s="18" t="s">
        <v>85</v>
      </c>
    </row>
    <row r="178" s="2" customFormat="1" ht="37.8" customHeight="1">
      <c r="A178" s="39"/>
      <c r="B178" s="40"/>
      <c r="C178" s="281" t="s">
        <v>277</v>
      </c>
      <c r="D178" s="281" t="s">
        <v>227</v>
      </c>
      <c r="E178" s="282" t="s">
        <v>2185</v>
      </c>
      <c r="F178" s="283" t="s">
        <v>2186</v>
      </c>
      <c r="G178" s="284" t="s">
        <v>266</v>
      </c>
      <c r="H178" s="285">
        <v>1</v>
      </c>
      <c r="I178" s="286"/>
      <c r="J178" s="287">
        <f>ROUND(I178*H178,2)</f>
        <v>0</v>
      </c>
      <c r="K178" s="288"/>
      <c r="L178" s="289"/>
      <c r="M178" s="290" t="s">
        <v>1</v>
      </c>
      <c r="N178" s="291" t="s">
        <v>43</v>
      </c>
      <c r="O178" s="93"/>
      <c r="P178" s="239">
        <f>O178*H178</f>
        <v>0</v>
      </c>
      <c r="Q178" s="239">
        <v>0</v>
      </c>
      <c r="R178" s="239">
        <f>Q178*H178</f>
        <v>0</v>
      </c>
      <c r="S178" s="239">
        <v>0</v>
      </c>
      <c r="T178" s="240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1" t="s">
        <v>328</v>
      </c>
      <c r="AT178" s="241" t="s">
        <v>227</v>
      </c>
      <c r="AU178" s="241" t="s">
        <v>85</v>
      </c>
      <c r="AY178" s="18" t="s">
        <v>161</v>
      </c>
      <c r="BE178" s="242">
        <f>IF(N178="základní",J178,0)</f>
        <v>0</v>
      </c>
      <c r="BF178" s="242">
        <f>IF(N178="snížená",J178,0)</f>
        <v>0</v>
      </c>
      <c r="BG178" s="242">
        <f>IF(N178="zákl. přenesená",J178,0)</f>
        <v>0</v>
      </c>
      <c r="BH178" s="242">
        <f>IF(N178="sníž. přenesená",J178,0)</f>
        <v>0</v>
      </c>
      <c r="BI178" s="242">
        <f>IF(N178="nulová",J178,0)</f>
        <v>0</v>
      </c>
      <c r="BJ178" s="18" t="s">
        <v>167</v>
      </c>
      <c r="BK178" s="242">
        <f>ROUND(I178*H178,2)</f>
        <v>0</v>
      </c>
      <c r="BL178" s="18" t="s">
        <v>248</v>
      </c>
      <c r="BM178" s="241" t="s">
        <v>2187</v>
      </c>
    </row>
    <row r="179" s="2" customFormat="1">
      <c r="A179" s="39"/>
      <c r="B179" s="40"/>
      <c r="C179" s="41"/>
      <c r="D179" s="243" t="s">
        <v>169</v>
      </c>
      <c r="E179" s="41"/>
      <c r="F179" s="244" t="s">
        <v>2186</v>
      </c>
      <c r="G179" s="41"/>
      <c r="H179" s="41"/>
      <c r="I179" s="245"/>
      <c r="J179" s="41"/>
      <c r="K179" s="41"/>
      <c r="L179" s="45"/>
      <c r="M179" s="246"/>
      <c r="N179" s="247"/>
      <c r="O179" s="93"/>
      <c r="P179" s="93"/>
      <c r="Q179" s="93"/>
      <c r="R179" s="93"/>
      <c r="S179" s="93"/>
      <c r="T179" s="94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169</v>
      </c>
      <c r="AU179" s="18" t="s">
        <v>85</v>
      </c>
    </row>
    <row r="180" s="2" customFormat="1" ht="24.15" customHeight="1">
      <c r="A180" s="39"/>
      <c r="B180" s="40"/>
      <c r="C180" s="229" t="s">
        <v>282</v>
      </c>
      <c r="D180" s="229" t="s">
        <v>163</v>
      </c>
      <c r="E180" s="230" t="s">
        <v>2188</v>
      </c>
      <c r="F180" s="231" t="s">
        <v>2189</v>
      </c>
      <c r="G180" s="232" t="s">
        <v>266</v>
      </c>
      <c r="H180" s="233">
        <v>1</v>
      </c>
      <c r="I180" s="234"/>
      <c r="J180" s="235">
        <f>ROUND(I180*H180,2)</f>
        <v>0</v>
      </c>
      <c r="K180" s="236"/>
      <c r="L180" s="45"/>
      <c r="M180" s="237" t="s">
        <v>1</v>
      </c>
      <c r="N180" s="238" t="s">
        <v>43</v>
      </c>
      <c r="O180" s="93"/>
      <c r="P180" s="239">
        <f>O180*H180</f>
        <v>0</v>
      </c>
      <c r="Q180" s="239">
        <v>0</v>
      </c>
      <c r="R180" s="239">
        <f>Q180*H180</f>
        <v>0</v>
      </c>
      <c r="S180" s="239">
        <v>0</v>
      </c>
      <c r="T180" s="240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1" t="s">
        <v>248</v>
      </c>
      <c r="AT180" s="241" t="s">
        <v>163</v>
      </c>
      <c r="AU180" s="241" t="s">
        <v>85</v>
      </c>
      <c r="AY180" s="18" t="s">
        <v>161</v>
      </c>
      <c r="BE180" s="242">
        <f>IF(N180="základní",J180,0)</f>
        <v>0</v>
      </c>
      <c r="BF180" s="242">
        <f>IF(N180="snížená",J180,0)</f>
        <v>0</v>
      </c>
      <c r="BG180" s="242">
        <f>IF(N180="zákl. přenesená",J180,0)</f>
        <v>0</v>
      </c>
      <c r="BH180" s="242">
        <f>IF(N180="sníž. přenesená",J180,0)</f>
        <v>0</v>
      </c>
      <c r="BI180" s="242">
        <f>IF(N180="nulová",J180,0)</f>
        <v>0</v>
      </c>
      <c r="BJ180" s="18" t="s">
        <v>167</v>
      </c>
      <c r="BK180" s="242">
        <f>ROUND(I180*H180,2)</f>
        <v>0</v>
      </c>
      <c r="BL180" s="18" t="s">
        <v>248</v>
      </c>
      <c r="BM180" s="241" t="s">
        <v>2190</v>
      </c>
    </row>
    <row r="181" s="2" customFormat="1">
      <c r="A181" s="39"/>
      <c r="B181" s="40"/>
      <c r="C181" s="41"/>
      <c r="D181" s="243" t="s">
        <v>169</v>
      </c>
      <c r="E181" s="41"/>
      <c r="F181" s="244" t="s">
        <v>2189</v>
      </c>
      <c r="G181" s="41"/>
      <c r="H181" s="41"/>
      <c r="I181" s="245"/>
      <c r="J181" s="41"/>
      <c r="K181" s="41"/>
      <c r="L181" s="45"/>
      <c r="M181" s="246"/>
      <c r="N181" s="247"/>
      <c r="O181" s="93"/>
      <c r="P181" s="93"/>
      <c r="Q181" s="93"/>
      <c r="R181" s="93"/>
      <c r="S181" s="93"/>
      <c r="T181" s="94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169</v>
      </c>
      <c r="AU181" s="18" t="s">
        <v>85</v>
      </c>
    </row>
    <row r="182" s="2" customFormat="1" ht="24.15" customHeight="1">
      <c r="A182" s="39"/>
      <c r="B182" s="40"/>
      <c r="C182" s="281" t="s">
        <v>287</v>
      </c>
      <c r="D182" s="281" t="s">
        <v>227</v>
      </c>
      <c r="E182" s="282" t="s">
        <v>2191</v>
      </c>
      <c r="F182" s="283" t="s">
        <v>2192</v>
      </c>
      <c r="G182" s="284" t="s">
        <v>266</v>
      </c>
      <c r="H182" s="285">
        <v>1</v>
      </c>
      <c r="I182" s="286"/>
      <c r="J182" s="287">
        <f>ROUND(I182*H182,2)</f>
        <v>0</v>
      </c>
      <c r="K182" s="288"/>
      <c r="L182" s="289"/>
      <c r="M182" s="290" t="s">
        <v>1</v>
      </c>
      <c r="N182" s="291" t="s">
        <v>43</v>
      </c>
      <c r="O182" s="93"/>
      <c r="P182" s="239">
        <f>O182*H182</f>
        <v>0</v>
      </c>
      <c r="Q182" s="239">
        <v>0</v>
      </c>
      <c r="R182" s="239">
        <f>Q182*H182</f>
        <v>0</v>
      </c>
      <c r="S182" s="239">
        <v>0</v>
      </c>
      <c r="T182" s="240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41" t="s">
        <v>328</v>
      </c>
      <c r="AT182" s="241" t="s">
        <v>227</v>
      </c>
      <c r="AU182" s="241" t="s">
        <v>85</v>
      </c>
      <c r="AY182" s="18" t="s">
        <v>161</v>
      </c>
      <c r="BE182" s="242">
        <f>IF(N182="základní",J182,0)</f>
        <v>0</v>
      </c>
      <c r="BF182" s="242">
        <f>IF(N182="snížená",J182,0)</f>
        <v>0</v>
      </c>
      <c r="BG182" s="242">
        <f>IF(N182="zákl. přenesená",J182,0)</f>
        <v>0</v>
      </c>
      <c r="BH182" s="242">
        <f>IF(N182="sníž. přenesená",J182,0)</f>
        <v>0</v>
      </c>
      <c r="BI182" s="242">
        <f>IF(N182="nulová",J182,0)</f>
        <v>0</v>
      </c>
      <c r="BJ182" s="18" t="s">
        <v>167</v>
      </c>
      <c r="BK182" s="242">
        <f>ROUND(I182*H182,2)</f>
        <v>0</v>
      </c>
      <c r="BL182" s="18" t="s">
        <v>248</v>
      </c>
      <c r="BM182" s="241" t="s">
        <v>2193</v>
      </c>
    </row>
    <row r="183" s="2" customFormat="1">
      <c r="A183" s="39"/>
      <c r="B183" s="40"/>
      <c r="C183" s="41"/>
      <c r="D183" s="243" t="s">
        <v>169</v>
      </c>
      <c r="E183" s="41"/>
      <c r="F183" s="244" t="s">
        <v>2192</v>
      </c>
      <c r="G183" s="41"/>
      <c r="H183" s="41"/>
      <c r="I183" s="245"/>
      <c r="J183" s="41"/>
      <c r="K183" s="41"/>
      <c r="L183" s="45"/>
      <c r="M183" s="246"/>
      <c r="N183" s="247"/>
      <c r="O183" s="93"/>
      <c r="P183" s="93"/>
      <c r="Q183" s="93"/>
      <c r="R183" s="93"/>
      <c r="S183" s="93"/>
      <c r="T183" s="94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169</v>
      </c>
      <c r="AU183" s="18" t="s">
        <v>85</v>
      </c>
    </row>
    <row r="184" s="2" customFormat="1" ht="24.15" customHeight="1">
      <c r="A184" s="39"/>
      <c r="B184" s="40"/>
      <c r="C184" s="229" t="s">
        <v>292</v>
      </c>
      <c r="D184" s="229" t="s">
        <v>163</v>
      </c>
      <c r="E184" s="230" t="s">
        <v>2194</v>
      </c>
      <c r="F184" s="231" t="s">
        <v>2195</v>
      </c>
      <c r="G184" s="232" t="s">
        <v>266</v>
      </c>
      <c r="H184" s="233">
        <v>1</v>
      </c>
      <c r="I184" s="234"/>
      <c r="J184" s="235">
        <f>ROUND(I184*H184,2)</f>
        <v>0</v>
      </c>
      <c r="K184" s="236"/>
      <c r="L184" s="45"/>
      <c r="M184" s="237" t="s">
        <v>1</v>
      </c>
      <c r="N184" s="238" t="s">
        <v>43</v>
      </c>
      <c r="O184" s="93"/>
      <c r="P184" s="239">
        <f>O184*H184</f>
        <v>0</v>
      </c>
      <c r="Q184" s="239">
        <v>0</v>
      </c>
      <c r="R184" s="239">
        <f>Q184*H184</f>
        <v>0</v>
      </c>
      <c r="S184" s="239">
        <v>0</v>
      </c>
      <c r="T184" s="240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41" t="s">
        <v>248</v>
      </c>
      <c r="AT184" s="241" t="s">
        <v>163</v>
      </c>
      <c r="AU184" s="241" t="s">
        <v>85</v>
      </c>
      <c r="AY184" s="18" t="s">
        <v>161</v>
      </c>
      <c r="BE184" s="242">
        <f>IF(N184="základní",J184,0)</f>
        <v>0</v>
      </c>
      <c r="BF184" s="242">
        <f>IF(N184="snížená",J184,0)</f>
        <v>0</v>
      </c>
      <c r="BG184" s="242">
        <f>IF(N184="zákl. přenesená",J184,0)</f>
        <v>0</v>
      </c>
      <c r="BH184" s="242">
        <f>IF(N184="sníž. přenesená",J184,0)</f>
        <v>0</v>
      </c>
      <c r="BI184" s="242">
        <f>IF(N184="nulová",J184,0)</f>
        <v>0</v>
      </c>
      <c r="BJ184" s="18" t="s">
        <v>167</v>
      </c>
      <c r="BK184" s="242">
        <f>ROUND(I184*H184,2)</f>
        <v>0</v>
      </c>
      <c r="BL184" s="18" t="s">
        <v>248</v>
      </c>
      <c r="BM184" s="241" t="s">
        <v>2196</v>
      </c>
    </row>
    <row r="185" s="2" customFormat="1">
      <c r="A185" s="39"/>
      <c r="B185" s="40"/>
      <c r="C185" s="41"/>
      <c r="D185" s="243" t="s">
        <v>169</v>
      </c>
      <c r="E185" s="41"/>
      <c r="F185" s="244" t="s">
        <v>2197</v>
      </c>
      <c r="G185" s="41"/>
      <c r="H185" s="41"/>
      <c r="I185" s="245"/>
      <c r="J185" s="41"/>
      <c r="K185" s="41"/>
      <c r="L185" s="45"/>
      <c r="M185" s="246"/>
      <c r="N185" s="247"/>
      <c r="O185" s="93"/>
      <c r="P185" s="93"/>
      <c r="Q185" s="93"/>
      <c r="R185" s="93"/>
      <c r="S185" s="93"/>
      <c r="T185" s="94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169</v>
      </c>
      <c r="AU185" s="18" t="s">
        <v>85</v>
      </c>
    </row>
    <row r="186" s="2" customFormat="1" ht="33" customHeight="1">
      <c r="A186" s="39"/>
      <c r="B186" s="40"/>
      <c r="C186" s="281" t="s">
        <v>297</v>
      </c>
      <c r="D186" s="281" t="s">
        <v>227</v>
      </c>
      <c r="E186" s="282" t="s">
        <v>2198</v>
      </c>
      <c r="F186" s="283" t="s">
        <v>2199</v>
      </c>
      <c r="G186" s="284" t="s">
        <v>266</v>
      </c>
      <c r="H186" s="285">
        <v>1</v>
      </c>
      <c r="I186" s="286"/>
      <c r="J186" s="287">
        <f>ROUND(I186*H186,2)</f>
        <v>0</v>
      </c>
      <c r="K186" s="288"/>
      <c r="L186" s="289"/>
      <c r="M186" s="290" t="s">
        <v>1</v>
      </c>
      <c r="N186" s="291" t="s">
        <v>43</v>
      </c>
      <c r="O186" s="93"/>
      <c r="P186" s="239">
        <f>O186*H186</f>
        <v>0</v>
      </c>
      <c r="Q186" s="239">
        <v>0</v>
      </c>
      <c r="R186" s="239">
        <f>Q186*H186</f>
        <v>0</v>
      </c>
      <c r="S186" s="239">
        <v>0</v>
      </c>
      <c r="T186" s="240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1" t="s">
        <v>328</v>
      </c>
      <c r="AT186" s="241" t="s">
        <v>227</v>
      </c>
      <c r="AU186" s="241" t="s">
        <v>85</v>
      </c>
      <c r="AY186" s="18" t="s">
        <v>161</v>
      </c>
      <c r="BE186" s="242">
        <f>IF(N186="základní",J186,0)</f>
        <v>0</v>
      </c>
      <c r="BF186" s="242">
        <f>IF(N186="snížená",J186,0)</f>
        <v>0</v>
      </c>
      <c r="BG186" s="242">
        <f>IF(N186="zákl. přenesená",J186,0)</f>
        <v>0</v>
      </c>
      <c r="BH186" s="242">
        <f>IF(N186="sníž. přenesená",J186,0)</f>
        <v>0</v>
      </c>
      <c r="BI186" s="242">
        <f>IF(N186="nulová",J186,0)</f>
        <v>0</v>
      </c>
      <c r="BJ186" s="18" t="s">
        <v>167</v>
      </c>
      <c r="BK186" s="242">
        <f>ROUND(I186*H186,2)</f>
        <v>0</v>
      </c>
      <c r="BL186" s="18" t="s">
        <v>248</v>
      </c>
      <c r="BM186" s="241" t="s">
        <v>2200</v>
      </c>
    </row>
    <row r="187" s="2" customFormat="1">
      <c r="A187" s="39"/>
      <c r="B187" s="40"/>
      <c r="C187" s="41"/>
      <c r="D187" s="243" t="s">
        <v>169</v>
      </c>
      <c r="E187" s="41"/>
      <c r="F187" s="244" t="s">
        <v>2199</v>
      </c>
      <c r="G187" s="41"/>
      <c r="H187" s="41"/>
      <c r="I187" s="245"/>
      <c r="J187" s="41"/>
      <c r="K187" s="41"/>
      <c r="L187" s="45"/>
      <c r="M187" s="246"/>
      <c r="N187" s="247"/>
      <c r="O187" s="93"/>
      <c r="P187" s="93"/>
      <c r="Q187" s="93"/>
      <c r="R187" s="93"/>
      <c r="S187" s="93"/>
      <c r="T187" s="94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169</v>
      </c>
      <c r="AU187" s="18" t="s">
        <v>85</v>
      </c>
    </row>
    <row r="188" s="2" customFormat="1" ht="24.15" customHeight="1">
      <c r="A188" s="39"/>
      <c r="B188" s="40"/>
      <c r="C188" s="229" t="s">
        <v>303</v>
      </c>
      <c r="D188" s="229" t="s">
        <v>163</v>
      </c>
      <c r="E188" s="230" t="s">
        <v>2201</v>
      </c>
      <c r="F188" s="231" t="s">
        <v>2202</v>
      </c>
      <c r="G188" s="232" t="s">
        <v>266</v>
      </c>
      <c r="H188" s="233">
        <v>1</v>
      </c>
      <c r="I188" s="234"/>
      <c r="J188" s="235">
        <f>ROUND(I188*H188,2)</f>
        <v>0</v>
      </c>
      <c r="K188" s="236"/>
      <c r="L188" s="45"/>
      <c r="M188" s="237" t="s">
        <v>1</v>
      </c>
      <c r="N188" s="238" t="s">
        <v>43</v>
      </c>
      <c r="O188" s="93"/>
      <c r="P188" s="239">
        <f>O188*H188</f>
        <v>0</v>
      </c>
      <c r="Q188" s="239">
        <v>0</v>
      </c>
      <c r="R188" s="239">
        <f>Q188*H188</f>
        <v>0</v>
      </c>
      <c r="S188" s="239">
        <v>0.040000000000000001</v>
      </c>
      <c r="T188" s="240">
        <f>S188*H188</f>
        <v>0.040000000000000001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41" t="s">
        <v>248</v>
      </c>
      <c r="AT188" s="241" t="s">
        <v>163</v>
      </c>
      <c r="AU188" s="241" t="s">
        <v>85</v>
      </c>
      <c r="AY188" s="18" t="s">
        <v>161</v>
      </c>
      <c r="BE188" s="242">
        <f>IF(N188="základní",J188,0)</f>
        <v>0</v>
      </c>
      <c r="BF188" s="242">
        <f>IF(N188="snížená",J188,0)</f>
        <v>0</v>
      </c>
      <c r="BG188" s="242">
        <f>IF(N188="zákl. přenesená",J188,0)</f>
        <v>0</v>
      </c>
      <c r="BH188" s="242">
        <f>IF(N188="sníž. přenesená",J188,0)</f>
        <v>0</v>
      </c>
      <c r="BI188" s="242">
        <f>IF(N188="nulová",J188,0)</f>
        <v>0</v>
      </c>
      <c r="BJ188" s="18" t="s">
        <v>167</v>
      </c>
      <c r="BK188" s="242">
        <f>ROUND(I188*H188,2)</f>
        <v>0</v>
      </c>
      <c r="BL188" s="18" t="s">
        <v>248</v>
      </c>
      <c r="BM188" s="241" t="s">
        <v>2203</v>
      </c>
    </row>
    <row r="189" s="2" customFormat="1">
      <c r="A189" s="39"/>
      <c r="B189" s="40"/>
      <c r="C189" s="41"/>
      <c r="D189" s="243" t="s">
        <v>169</v>
      </c>
      <c r="E189" s="41"/>
      <c r="F189" s="244" t="s">
        <v>2202</v>
      </c>
      <c r="G189" s="41"/>
      <c r="H189" s="41"/>
      <c r="I189" s="245"/>
      <c r="J189" s="41"/>
      <c r="K189" s="41"/>
      <c r="L189" s="45"/>
      <c r="M189" s="246"/>
      <c r="N189" s="247"/>
      <c r="O189" s="93"/>
      <c r="P189" s="93"/>
      <c r="Q189" s="93"/>
      <c r="R189" s="93"/>
      <c r="S189" s="93"/>
      <c r="T189" s="94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169</v>
      </c>
      <c r="AU189" s="18" t="s">
        <v>85</v>
      </c>
    </row>
    <row r="190" s="2" customFormat="1" ht="24.15" customHeight="1">
      <c r="A190" s="39"/>
      <c r="B190" s="40"/>
      <c r="C190" s="229" t="s">
        <v>308</v>
      </c>
      <c r="D190" s="229" t="s">
        <v>163</v>
      </c>
      <c r="E190" s="230" t="s">
        <v>2204</v>
      </c>
      <c r="F190" s="231" t="s">
        <v>2205</v>
      </c>
      <c r="G190" s="232" t="s">
        <v>266</v>
      </c>
      <c r="H190" s="233">
        <v>7</v>
      </c>
      <c r="I190" s="234"/>
      <c r="J190" s="235">
        <f>ROUND(I190*H190,2)</f>
        <v>0</v>
      </c>
      <c r="K190" s="236"/>
      <c r="L190" s="45"/>
      <c r="M190" s="237" t="s">
        <v>1</v>
      </c>
      <c r="N190" s="238" t="s">
        <v>43</v>
      </c>
      <c r="O190" s="93"/>
      <c r="P190" s="239">
        <f>O190*H190</f>
        <v>0</v>
      </c>
      <c r="Q190" s="239">
        <v>0</v>
      </c>
      <c r="R190" s="239">
        <f>Q190*H190</f>
        <v>0</v>
      </c>
      <c r="S190" s="239">
        <v>0</v>
      </c>
      <c r="T190" s="240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41" t="s">
        <v>248</v>
      </c>
      <c r="AT190" s="241" t="s">
        <v>163</v>
      </c>
      <c r="AU190" s="241" t="s">
        <v>85</v>
      </c>
      <c r="AY190" s="18" t="s">
        <v>161</v>
      </c>
      <c r="BE190" s="242">
        <f>IF(N190="základní",J190,0)</f>
        <v>0</v>
      </c>
      <c r="BF190" s="242">
        <f>IF(N190="snížená",J190,0)</f>
        <v>0</v>
      </c>
      <c r="BG190" s="242">
        <f>IF(N190="zákl. přenesená",J190,0)</f>
        <v>0</v>
      </c>
      <c r="BH190" s="242">
        <f>IF(N190="sníž. přenesená",J190,0)</f>
        <v>0</v>
      </c>
      <c r="BI190" s="242">
        <f>IF(N190="nulová",J190,0)</f>
        <v>0</v>
      </c>
      <c r="BJ190" s="18" t="s">
        <v>167</v>
      </c>
      <c r="BK190" s="242">
        <f>ROUND(I190*H190,2)</f>
        <v>0</v>
      </c>
      <c r="BL190" s="18" t="s">
        <v>248</v>
      </c>
      <c r="BM190" s="241" t="s">
        <v>2206</v>
      </c>
    </row>
    <row r="191" s="2" customFormat="1">
      <c r="A191" s="39"/>
      <c r="B191" s="40"/>
      <c r="C191" s="41"/>
      <c r="D191" s="243" t="s">
        <v>169</v>
      </c>
      <c r="E191" s="41"/>
      <c r="F191" s="244" t="s">
        <v>2205</v>
      </c>
      <c r="G191" s="41"/>
      <c r="H191" s="41"/>
      <c r="I191" s="245"/>
      <c r="J191" s="41"/>
      <c r="K191" s="41"/>
      <c r="L191" s="45"/>
      <c r="M191" s="246"/>
      <c r="N191" s="247"/>
      <c r="O191" s="93"/>
      <c r="P191" s="93"/>
      <c r="Q191" s="93"/>
      <c r="R191" s="93"/>
      <c r="S191" s="93"/>
      <c r="T191" s="94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169</v>
      </c>
      <c r="AU191" s="18" t="s">
        <v>85</v>
      </c>
    </row>
    <row r="192" s="2" customFormat="1" ht="16.5" customHeight="1">
      <c r="A192" s="39"/>
      <c r="B192" s="40"/>
      <c r="C192" s="281" t="s">
        <v>313</v>
      </c>
      <c r="D192" s="281" t="s">
        <v>227</v>
      </c>
      <c r="E192" s="282" t="s">
        <v>2207</v>
      </c>
      <c r="F192" s="283" t="s">
        <v>2208</v>
      </c>
      <c r="G192" s="284" t="s">
        <v>266</v>
      </c>
      <c r="H192" s="285">
        <v>7</v>
      </c>
      <c r="I192" s="286"/>
      <c r="J192" s="287">
        <f>ROUND(I192*H192,2)</f>
        <v>0</v>
      </c>
      <c r="K192" s="288"/>
      <c r="L192" s="289"/>
      <c r="M192" s="290" t="s">
        <v>1</v>
      </c>
      <c r="N192" s="291" t="s">
        <v>43</v>
      </c>
      <c r="O192" s="93"/>
      <c r="P192" s="239">
        <f>O192*H192</f>
        <v>0</v>
      </c>
      <c r="Q192" s="239">
        <v>0.00011</v>
      </c>
      <c r="R192" s="239">
        <f>Q192*H192</f>
        <v>0.00077000000000000007</v>
      </c>
      <c r="S192" s="239">
        <v>0</v>
      </c>
      <c r="T192" s="240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41" t="s">
        <v>328</v>
      </c>
      <c r="AT192" s="241" t="s">
        <v>227</v>
      </c>
      <c r="AU192" s="241" t="s">
        <v>85</v>
      </c>
      <c r="AY192" s="18" t="s">
        <v>161</v>
      </c>
      <c r="BE192" s="242">
        <f>IF(N192="základní",J192,0)</f>
        <v>0</v>
      </c>
      <c r="BF192" s="242">
        <f>IF(N192="snížená",J192,0)</f>
        <v>0</v>
      </c>
      <c r="BG192" s="242">
        <f>IF(N192="zákl. přenesená",J192,0)</f>
        <v>0</v>
      </c>
      <c r="BH192" s="242">
        <f>IF(N192="sníž. přenesená",J192,0)</f>
        <v>0</v>
      </c>
      <c r="BI192" s="242">
        <f>IF(N192="nulová",J192,0)</f>
        <v>0</v>
      </c>
      <c r="BJ192" s="18" t="s">
        <v>167</v>
      </c>
      <c r="BK192" s="242">
        <f>ROUND(I192*H192,2)</f>
        <v>0</v>
      </c>
      <c r="BL192" s="18" t="s">
        <v>248</v>
      </c>
      <c r="BM192" s="241" t="s">
        <v>2209</v>
      </c>
    </row>
    <row r="193" s="2" customFormat="1">
      <c r="A193" s="39"/>
      <c r="B193" s="40"/>
      <c r="C193" s="41"/>
      <c r="D193" s="243" t="s">
        <v>169</v>
      </c>
      <c r="E193" s="41"/>
      <c r="F193" s="244" t="s">
        <v>2208</v>
      </c>
      <c r="G193" s="41"/>
      <c r="H193" s="41"/>
      <c r="I193" s="245"/>
      <c r="J193" s="41"/>
      <c r="K193" s="41"/>
      <c r="L193" s="45"/>
      <c r="M193" s="246"/>
      <c r="N193" s="247"/>
      <c r="O193" s="93"/>
      <c r="P193" s="93"/>
      <c r="Q193" s="93"/>
      <c r="R193" s="93"/>
      <c r="S193" s="93"/>
      <c r="T193" s="94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169</v>
      </c>
      <c r="AU193" s="18" t="s">
        <v>85</v>
      </c>
    </row>
    <row r="194" s="2" customFormat="1" ht="24.15" customHeight="1">
      <c r="A194" s="39"/>
      <c r="B194" s="40"/>
      <c r="C194" s="229" t="s">
        <v>318</v>
      </c>
      <c r="D194" s="229" t="s">
        <v>163</v>
      </c>
      <c r="E194" s="230" t="s">
        <v>2210</v>
      </c>
      <c r="F194" s="231" t="s">
        <v>2211</v>
      </c>
      <c r="G194" s="232" t="s">
        <v>266</v>
      </c>
      <c r="H194" s="233">
        <v>1</v>
      </c>
      <c r="I194" s="234"/>
      <c r="J194" s="235">
        <f>ROUND(I194*H194,2)</f>
        <v>0</v>
      </c>
      <c r="K194" s="236"/>
      <c r="L194" s="45"/>
      <c r="M194" s="237" t="s">
        <v>1</v>
      </c>
      <c r="N194" s="238" t="s">
        <v>43</v>
      </c>
      <c r="O194" s="93"/>
      <c r="P194" s="239">
        <f>O194*H194</f>
        <v>0</v>
      </c>
      <c r="Q194" s="239">
        <v>0</v>
      </c>
      <c r="R194" s="239">
        <f>Q194*H194</f>
        <v>0</v>
      </c>
      <c r="S194" s="239">
        <v>0</v>
      </c>
      <c r="T194" s="240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41" t="s">
        <v>248</v>
      </c>
      <c r="AT194" s="241" t="s">
        <v>163</v>
      </c>
      <c r="AU194" s="241" t="s">
        <v>85</v>
      </c>
      <c r="AY194" s="18" t="s">
        <v>161</v>
      </c>
      <c r="BE194" s="242">
        <f>IF(N194="základní",J194,0)</f>
        <v>0</v>
      </c>
      <c r="BF194" s="242">
        <f>IF(N194="snížená",J194,0)</f>
        <v>0</v>
      </c>
      <c r="BG194" s="242">
        <f>IF(N194="zákl. přenesená",J194,0)</f>
        <v>0</v>
      </c>
      <c r="BH194" s="242">
        <f>IF(N194="sníž. přenesená",J194,0)</f>
        <v>0</v>
      </c>
      <c r="BI194" s="242">
        <f>IF(N194="nulová",J194,0)</f>
        <v>0</v>
      </c>
      <c r="BJ194" s="18" t="s">
        <v>167</v>
      </c>
      <c r="BK194" s="242">
        <f>ROUND(I194*H194,2)</f>
        <v>0</v>
      </c>
      <c r="BL194" s="18" t="s">
        <v>248</v>
      </c>
      <c r="BM194" s="241" t="s">
        <v>2212</v>
      </c>
    </row>
    <row r="195" s="2" customFormat="1">
      <c r="A195" s="39"/>
      <c r="B195" s="40"/>
      <c r="C195" s="41"/>
      <c r="D195" s="243" t="s">
        <v>169</v>
      </c>
      <c r="E195" s="41"/>
      <c r="F195" s="244" t="s">
        <v>2211</v>
      </c>
      <c r="G195" s="41"/>
      <c r="H195" s="41"/>
      <c r="I195" s="245"/>
      <c r="J195" s="41"/>
      <c r="K195" s="41"/>
      <c r="L195" s="45"/>
      <c r="M195" s="246"/>
      <c r="N195" s="247"/>
      <c r="O195" s="93"/>
      <c r="P195" s="93"/>
      <c r="Q195" s="93"/>
      <c r="R195" s="93"/>
      <c r="S195" s="93"/>
      <c r="T195" s="94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169</v>
      </c>
      <c r="AU195" s="18" t="s">
        <v>85</v>
      </c>
    </row>
    <row r="196" s="2" customFormat="1" ht="16.5" customHeight="1">
      <c r="A196" s="39"/>
      <c r="B196" s="40"/>
      <c r="C196" s="281" t="s">
        <v>324</v>
      </c>
      <c r="D196" s="281" t="s">
        <v>227</v>
      </c>
      <c r="E196" s="282" t="s">
        <v>2213</v>
      </c>
      <c r="F196" s="283" t="s">
        <v>2214</v>
      </c>
      <c r="G196" s="284" t="s">
        <v>266</v>
      </c>
      <c r="H196" s="285">
        <v>1</v>
      </c>
      <c r="I196" s="286"/>
      <c r="J196" s="287">
        <f>ROUND(I196*H196,2)</f>
        <v>0</v>
      </c>
      <c r="K196" s="288"/>
      <c r="L196" s="289"/>
      <c r="M196" s="290" t="s">
        <v>1</v>
      </c>
      <c r="N196" s="291" t="s">
        <v>43</v>
      </c>
      <c r="O196" s="93"/>
      <c r="P196" s="239">
        <f>O196*H196</f>
        <v>0</v>
      </c>
      <c r="Q196" s="239">
        <v>0.00012</v>
      </c>
      <c r="R196" s="239">
        <f>Q196*H196</f>
        <v>0.00012</v>
      </c>
      <c r="S196" s="239">
        <v>0</v>
      </c>
      <c r="T196" s="240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41" t="s">
        <v>328</v>
      </c>
      <c r="AT196" s="241" t="s">
        <v>227</v>
      </c>
      <c r="AU196" s="241" t="s">
        <v>85</v>
      </c>
      <c r="AY196" s="18" t="s">
        <v>161</v>
      </c>
      <c r="BE196" s="242">
        <f>IF(N196="základní",J196,0)</f>
        <v>0</v>
      </c>
      <c r="BF196" s="242">
        <f>IF(N196="snížená",J196,0)</f>
        <v>0</v>
      </c>
      <c r="BG196" s="242">
        <f>IF(N196="zákl. přenesená",J196,0)</f>
        <v>0</v>
      </c>
      <c r="BH196" s="242">
        <f>IF(N196="sníž. přenesená",J196,0)</f>
        <v>0</v>
      </c>
      <c r="BI196" s="242">
        <f>IF(N196="nulová",J196,0)</f>
        <v>0</v>
      </c>
      <c r="BJ196" s="18" t="s">
        <v>167</v>
      </c>
      <c r="BK196" s="242">
        <f>ROUND(I196*H196,2)</f>
        <v>0</v>
      </c>
      <c r="BL196" s="18" t="s">
        <v>248</v>
      </c>
      <c r="BM196" s="241" t="s">
        <v>2215</v>
      </c>
    </row>
    <row r="197" s="2" customFormat="1">
      <c r="A197" s="39"/>
      <c r="B197" s="40"/>
      <c r="C197" s="41"/>
      <c r="D197" s="243" t="s">
        <v>169</v>
      </c>
      <c r="E197" s="41"/>
      <c r="F197" s="244" t="s">
        <v>2214</v>
      </c>
      <c r="G197" s="41"/>
      <c r="H197" s="41"/>
      <c r="I197" s="245"/>
      <c r="J197" s="41"/>
      <c r="K197" s="41"/>
      <c r="L197" s="45"/>
      <c r="M197" s="246"/>
      <c r="N197" s="247"/>
      <c r="O197" s="93"/>
      <c r="P197" s="93"/>
      <c r="Q197" s="93"/>
      <c r="R197" s="93"/>
      <c r="S197" s="93"/>
      <c r="T197" s="94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169</v>
      </c>
      <c r="AU197" s="18" t="s">
        <v>85</v>
      </c>
    </row>
    <row r="198" s="2" customFormat="1" ht="24.15" customHeight="1">
      <c r="A198" s="39"/>
      <c r="B198" s="40"/>
      <c r="C198" s="229" t="s">
        <v>328</v>
      </c>
      <c r="D198" s="229" t="s">
        <v>163</v>
      </c>
      <c r="E198" s="230" t="s">
        <v>2216</v>
      </c>
      <c r="F198" s="231" t="s">
        <v>2217</v>
      </c>
      <c r="G198" s="232" t="s">
        <v>266</v>
      </c>
      <c r="H198" s="233">
        <v>2</v>
      </c>
      <c r="I198" s="234"/>
      <c r="J198" s="235">
        <f>ROUND(I198*H198,2)</f>
        <v>0</v>
      </c>
      <c r="K198" s="236"/>
      <c r="L198" s="45"/>
      <c r="M198" s="237" t="s">
        <v>1</v>
      </c>
      <c r="N198" s="238" t="s">
        <v>43</v>
      </c>
      <c r="O198" s="93"/>
      <c r="P198" s="239">
        <f>O198*H198</f>
        <v>0</v>
      </c>
      <c r="Q198" s="239">
        <v>0</v>
      </c>
      <c r="R198" s="239">
        <f>Q198*H198</f>
        <v>0</v>
      </c>
      <c r="S198" s="239">
        <v>0</v>
      </c>
      <c r="T198" s="240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41" t="s">
        <v>248</v>
      </c>
      <c r="AT198" s="241" t="s">
        <v>163</v>
      </c>
      <c r="AU198" s="241" t="s">
        <v>85</v>
      </c>
      <c r="AY198" s="18" t="s">
        <v>161</v>
      </c>
      <c r="BE198" s="242">
        <f>IF(N198="základní",J198,0)</f>
        <v>0</v>
      </c>
      <c r="BF198" s="242">
        <f>IF(N198="snížená",J198,0)</f>
        <v>0</v>
      </c>
      <c r="BG198" s="242">
        <f>IF(N198="zákl. přenesená",J198,0)</f>
        <v>0</v>
      </c>
      <c r="BH198" s="242">
        <f>IF(N198="sníž. přenesená",J198,0)</f>
        <v>0</v>
      </c>
      <c r="BI198" s="242">
        <f>IF(N198="nulová",J198,0)</f>
        <v>0</v>
      </c>
      <c r="BJ198" s="18" t="s">
        <v>167</v>
      </c>
      <c r="BK198" s="242">
        <f>ROUND(I198*H198,2)</f>
        <v>0</v>
      </c>
      <c r="BL198" s="18" t="s">
        <v>248</v>
      </c>
      <c r="BM198" s="241" t="s">
        <v>2218</v>
      </c>
    </row>
    <row r="199" s="2" customFormat="1">
      <c r="A199" s="39"/>
      <c r="B199" s="40"/>
      <c r="C199" s="41"/>
      <c r="D199" s="243" t="s">
        <v>169</v>
      </c>
      <c r="E199" s="41"/>
      <c r="F199" s="244" t="s">
        <v>2217</v>
      </c>
      <c r="G199" s="41"/>
      <c r="H199" s="41"/>
      <c r="I199" s="245"/>
      <c r="J199" s="41"/>
      <c r="K199" s="41"/>
      <c r="L199" s="45"/>
      <c r="M199" s="246"/>
      <c r="N199" s="247"/>
      <c r="O199" s="93"/>
      <c r="P199" s="93"/>
      <c r="Q199" s="93"/>
      <c r="R199" s="93"/>
      <c r="S199" s="93"/>
      <c r="T199" s="94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169</v>
      </c>
      <c r="AU199" s="18" t="s">
        <v>85</v>
      </c>
    </row>
    <row r="200" s="2" customFormat="1" ht="16.5" customHeight="1">
      <c r="A200" s="39"/>
      <c r="B200" s="40"/>
      <c r="C200" s="281" t="s">
        <v>332</v>
      </c>
      <c r="D200" s="281" t="s">
        <v>227</v>
      </c>
      <c r="E200" s="282" t="s">
        <v>2219</v>
      </c>
      <c r="F200" s="283" t="s">
        <v>2220</v>
      </c>
      <c r="G200" s="284" t="s">
        <v>266</v>
      </c>
      <c r="H200" s="285">
        <v>2</v>
      </c>
      <c r="I200" s="286"/>
      <c r="J200" s="287">
        <f>ROUND(I200*H200,2)</f>
        <v>0</v>
      </c>
      <c r="K200" s="288"/>
      <c r="L200" s="289"/>
      <c r="M200" s="290" t="s">
        <v>1</v>
      </c>
      <c r="N200" s="291" t="s">
        <v>43</v>
      </c>
      <c r="O200" s="93"/>
      <c r="P200" s="239">
        <f>O200*H200</f>
        <v>0</v>
      </c>
      <c r="Q200" s="239">
        <v>0.00012</v>
      </c>
      <c r="R200" s="239">
        <f>Q200*H200</f>
        <v>0.00024000000000000001</v>
      </c>
      <c r="S200" s="239">
        <v>0</v>
      </c>
      <c r="T200" s="240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41" t="s">
        <v>328</v>
      </c>
      <c r="AT200" s="241" t="s">
        <v>227</v>
      </c>
      <c r="AU200" s="241" t="s">
        <v>85</v>
      </c>
      <c r="AY200" s="18" t="s">
        <v>161</v>
      </c>
      <c r="BE200" s="242">
        <f>IF(N200="základní",J200,0)</f>
        <v>0</v>
      </c>
      <c r="BF200" s="242">
        <f>IF(N200="snížená",J200,0)</f>
        <v>0</v>
      </c>
      <c r="BG200" s="242">
        <f>IF(N200="zákl. přenesená",J200,0)</f>
        <v>0</v>
      </c>
      <c r="BH200" s="242">
        <f>IF(N200="sníž. přenesená",J200,0)</f>
        <v>0</v>
      </c>
      <c r="BI200" s="242">
        <f>IF(N200="nulová",J200,0)</f>
        <v>0</v>
      </c>
      <c r="BJ200" s="18" t="s">
        <v>167</v>
      </c>
      <c r="BK200" s="242">
        <f>ROUND(I200*H200,2)</f>
        <v>0</v>
      </c>
      <c r="BL200" s="18" t="s">
        <v>248</v>
      </c>
      <c r="BM200" s="241" t="s">
        <v>2221</v>
      </c>
    </row>
    <row r="201" s="2" customFormat="1">
      <c r="A201" s="39"/>
      <c r="B201" s="40"/>
      <c r="C201" s="41"/>
      <c r="D201" s="243" t="s">
        <v>169</v>
      </c>
      <c r="E201" s="41"/>
      <c r="F201" s="244" t="s">
        <v>2220</v>
      </c>
      <c r="G201" s="41"/>
      <c r="H201" s="41"/>
      <c r="I201" s="245"/>
      <c r="J201" s="41"/>
      <c r="K201" s="41"/>
      <c r="L201" s="45"/>
      <c r="M201" s="246"/>
      <c r="N201" s="247"/>
      <c r="O201" s="93"/>
      <c r="P201" s="93"/>
      <c r="Q201" s="93"/>
      <c r="R201" s="93"/>
      <c r="S201" s="93"/>
      <c r="T201" s="94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169</v>
      </c>
      <c r="AU201" s="18" t="s">
        <v>85</v>
      </c>
    </row>
    <row r="202" s="2" customFormat="1" ht="21.75" customHeight="1">
      <c r="A202" s="39"/>
      <c r="B202" s="40"/>
      <c r="C202" s="229" t="s">
        <v>336</v>
      </c>
      <c r="D202" s="229" t="s">
        <v>163</v>
      </c>
      <c r="E202" s="230" t="s">
        <v>2222</v>
      </c>
      <c r="F202" s="231" t="s">
        <v>2223</v>
      </c>
      <c r="G202" s="232" t="s">
        <v>266</v>
      </c>
      <c r="H202" s="233">
        <v>1</v>
      </c>
      <c r="I202" s="234"/>
      <c r="J202" s="235">
        <f>ROUND(I202*H202,2)</f>
        <v>0</v>
      </c>
      <c r="K202" s="236"/>
      <c r="L202" s="45"/>
      <c r="M202" s="237" t="s">
        <v>1</v>
      </c>
      <c r="N202" s="238" t="s">
        <v>43</v>
      </c>
      <c r="O202" s="93"/>
      <c r="P202" s="239">
        <f>O202*H202</f>
        <v>0</v>
      </c>
      <c r="Q202" s="239">
        <v>0</v>
      </c>
      <c r="R202" s="239">
        <f>Q202*H202</f>
        <v>0</v>
      </c>
      <c r="S202" s="239">
        <v>0</v>
      </c>
      <c r="T202" s="240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41" t="s">
        <v>248</v>
      </c>
      <c r="AT202" s="241" t="s">
        <v>163</v>
      </c>
      <c r="AU202" s="241" t="s">
        <v>85</v>
      </c>
      <c r="AY202" s="18" t="s">
        <v>161</v>
      </c>
      <c r="BE202" s="242">
        <f>IF(N202="základní",J202,0)</f>
        <v>0</v>
      </c>
      <c r="BF202" s="242">
        <f>IF(N202="snížená",J202,0)</f>
        <v>0</v>
      </c>
      <c r="BG202" s="242">
        <f>IF(N202="zákl. přenesená",J202,0)</f>
        <v>0</v>
      </c>
      <c r="BH202" s="242">
        <f>IF(N202="sníž. přenesená",J202,0)</f>
        <v>0</v>
      </c>
      <c r="BI202" s="242">
        <f>IF(N202="nulová",J202,0)</f>
        <v>0</v>
      </c>
      <c r="BJ202" s="18" t="s">
        <v>167</v>
      </c>
      <c r="BK202" s="242">
        <f>ROUND(I202*H202,2)</f>
        <v>0</v>
      </c>
      <c r="BL202" s="18" t="s">
        <v>248</v>
      </c>
      <c r="BM202" s="241" t="s">
        <v>2224</v>
      </c>
    </row>
    <row r="203" s="2" customFormat="1">
      <c r="A203" s="39"/>
      <c r="B203" s="40"/>
      <c r="C203" s="41"/>
      <c r="D203" s="243" t="s">
        <v>169</v>
      </c>
      <c r="E203" s="41"/>
      <c r="F203" s="244" t="s">
        <v>2223</v>
      </c>
      <c r="G203" s="41"/>
      <c r="H203" s="41"/>
      <c r="I203" s="245"/>
      <c r="J203" s="41"/>
      <c r="K203" s="41"/>
      <c r="L203" s="45"/>
      <c r="M203" s="246"/>
      <c r="N203" s="247"/>
      <c r="O203" s="93"/>
      <c r="P203" s="93"/>
      <c r="Q203" s="93"/>
      <c r="R203" s="93"/>
      <c r="S203" s="93"/>
      <c r="T203" s="94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169</v>
      </c>
      <c r="AU203" s="18" t="s">
        <v>85</v>
      </c>
    </row>
    <row r="204" s="2" customFormat="1" ht="16.5" customHeight="1">
      <c r="A204" s="39"/>
      <c r="B204" s="40"/>
      <c r="C204" s="281" t="s">
        <v>342</v>
      </c>
      <c r="D204" s="281" t="s">
        <v>227</v>
      </c>
      <c r="E204" s="282" t="s">
        <v>2225</v>
      </c>
      <c r="F204" s="283" t="s">
        <v>2226</v>
      </c>
      <c r="G204" s="284" t="s">
        <v>266</v>
      </c>
      <c r="H204" s="285">
        <v>1</v>
      </c>
      <c r="I204" s="286"/>
      <c r="J204" s="287">
        <f>ROUND(I204*H204,2)</f>
        <v>0</v>
      </c>
      <c r="K204" s="288"/>
      <c r="L204" s="289"/>
      <c r="M204" s="290" t="s">
        <v>1</v>
      </c>
      <c r="N204" s="291" t="s">
        <v>43</v>
      </c>
      <c r="O204" s="93"/>
      <c r="P204" s="239">
        <f>O204*H204</f>
        <v>0</v>
      </c>
      <c r="Q204" s="239">
        <v>0.00011</v>
      </c>
      <c r="R204" s="239">
        <f>Q204*H204</f>
        <v>0.00011</v>
      </c>
      <c r="S204" s="239">
        <v>0</v>
      </c>
      <c r="T204" s="240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41" t="s">
        <v>328</v>
      </c>
      <c r="AT204" s="241" t="s">
        <v>227</v>
      </c>
      <c r="AU204" s="241" t="s">
        <v>85</v>
      </c>
      <c r="AY204" s="18" t="s">
        <v>161</v>
      </c>
      <c r="BE204" s="242">
        <f>IF(N204="základní",J204,0)</f>
        <v>0</v>
      </c>
      <c r="BF204" s="242">
        <f>IF(N204="snížená",J204,0)</f>
        <v>0</v>
      </c>
      <c r="BG204" s="242">
        <f>IF(N204="zákl. přenesená",J204,0)</f>
        <v>0</v>
      </c>
      <c r="BH204" s="242">
        <f>IF(N204="sníž. přenesená",J204,0)</f>
        <v>0</v>
      </c>
      <c r="BI204" s="242">
        <f>IF(N204="nulová",J204,0)</f>
        <v>0</v>
      </c>
      <c r="BJ204" s="18" t="s">
        <v>167</v>
      </c>
      <c r="BK204" s="242">
        <f>ROUND(I204*H204,2)</f>
        <v>0</v>
      </c>
      <c r="BL204" s="18" t="s">
        <v>248</v>
      </c>
      <c r="BM204" s="241" t="s">
        <v>2227</v>
      </c>
    </row>
    <row r="205" s="2" customFormat="1">
      <c r="A205" s="39"/>
      <c r="B205" s="40"/>
      <c r="C205" s="41"/>
      <c r="D205" s="243" t="s">
        <v>169</v>
      </c>
      <c r="E205" s="41"/>
      <c r="F205" s="244" t="s">
        <v>2226</v>
      </c>
      <c r="G205" s="41"/>
      <c r="H205" s="41"/>
      <c r="I205" s="245"/>
      <c r="J205" s="41"/>
      <c r="K205" s="41"/>
      <c r="L205" s="45"/>
      <c r="M205" s="246"/>
      <c r="N205" s="247"/>
      <c r="O205" s="93"/>
      <c r="P205" s="93"/>
      <c r="Q205" s="93"/>
      <c r="R205" s="93"/>
      <c r="S205" s="93"/>
      <c r="T205" s="94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169</v>
      </c>
      <c r="AU205" s="18" t="s">
        <v>85</v>
      </c>
    </row>
    <row r="206" s="2" customFormat="1" ht="33" customHeight="1">
      <c r="A206" s="39"/>
      <c r="B206" s="40"/>
      <c r="C206" s="229" t="s">
        <v>347</v>
      </c>
      <c r="D206" s="229" t="s">
        <v>163</v>
      </c>
      <c r="E206" s="230" t="s">
        <v>2228</v>
      </c>
      <c r="F206" s="231" t="s">
        <v>2229</v>
      </c>
      <c r="G206" s="232" t="s">
        <v>266</v>
      </c>
      <c r="H206" s="233">
        <v>5</v>
      </c>
      <c r="I206" s="234"/>
      <c r="J206" s="235">
        <f>ROUND(I206*H206,2)</f>
        <v>0</v>
      </c>
      <c r="K206" s="236"/>
      <c r="L206" s="45"/>
      <c r="M206" s="237" t="s">
        <v>1</v>
      </c>
      <c r="N206" s="238" t="s">
        <v>43</v>
      </c>
      <c r="O206" s="93"/>
      <c r="P206" s="239">
        <f>O206*H206</f>
        <v>0</v>
      </c>
      <c r="Q206" s="239">
        <v>0</v>
      </c>
      <c r="R206" s="239">
        <f>Q206*H206</f>
        <v>0</v>
      </c>
      <c r="S206" s="239">
        <v>0</v>
      </c>
      <c r="T206" s="240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41" t="s">
        <v>248</v>
      </c>
      <c r="AT206" s="241" t="s">
        <v>163</v>
      </c>
      <c r="AU206" s="241" t="s">
        <v>85</v>
      </c>
      <c r="AY206" s="18" t="s">
        <v>161</v>
      </c>
      <c r="BE206" s="242">
        <f>IF(N206="základní",J206,0)</f>
        <v>0</v>
      </c>
      <c r="BF206" s="242">
        <f>IF(N206="snížená",J206,0)</f>
        <v>0</v>
      </c>
      <c r="BG206" s="242">
        <f>IF(N206="zákl. přenesená",J206,0)</f>
        <v>0</v>
      </c>
      <c r="BH206" s="242">
        <f>IF(N206="sníž. přenesená",J206,0)</f>
        <v>0</v>
      </c>
      <c r="BI206" s="242">
        <f>IF(N206="nulová",J206,0)</f>
        <v>0</v>
      </c>
      <c r="BJ206" s="18" t="s">
        <v>167</v>
      </c>
      <c r="BK206" s="242">
        <f>ROUND(I206*H206,2)</f>
        <v>0</v>
      </c>
      <c r="BL206" s="18" t="s">
        <v>248</v>
      </c>
      <c r="BM206" s="241" t="s">
        <v>2230</v>
      </c>
    </row>
    <row r="207" s="2" customFormat="1">
      <c r="A207" s="39"/>
      <c r="B207" s="40"/>
      <c r="C207" s="41"/>
      <c r="D207" s="243" t="s">
        <v>169</v>
      </c>
      <c r="E207" s="41"/>
      <c r="F207" s="244" t="s">
        <v>2229</v>
      </c>
      <c r="G207" s="41"/>
      <c r="H207" s="41"/>
      <c r="I207" s="245"/>
      <c r="J207" s="41"/>
      <c r="K207" s="41"/>
      <c r="L207" s="45"/>
      <c r="M207" s="246"/>
      <c r="N207" s="247"/>
      <c r="O207" s="93"/>
      <c r="P207" s="93"/>
      <c r="Q207" s="93"/>
      <c r="R207" s="93"/>
      <c r="S207" s="93"/>
      <c r="T207" s="94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169</v>
      </c>
      <c r="AU207" s="18" t="s">
        <v>85</v>
      </c>
    </row>
    <row r="208" s="2" customFormat="1" ht="24.15" customHeight="1">
      <c r="A208" s="39"/>
      <c r="B208" s="40"/>
      <c r="C208" s="281" t="s">
        <v>351</v>
      </c>
      <c r="D208" s="281" t="s">
        <v>227</v>
      </c>
      <c r="E208" s="282" t="s">
        <v>2231</v>
      </c>
      <c r="F208" s="283" t="s">
        <v>2232</v>
      </c>
      <c r="G208" s="284" t="s">
        <v>266</v>
      </c>
      <c r="H208" s="285">
        <v>2</v>
      </c>
      <c r="I208" s="286"/>
      <c r="J208" s="287">
        <f>ROUND(I208*H208,2)</f>
        <v>0</v>
      </c>
      <c r="K208" s="288"/>
      <c r="L208" s="289"/>
      <c r="M208" s="290" t="s">
        <v>1</v>
      </c>
      <c r="N208" s="291" t="s">
        <v>43</v>
      </c>
      <c r="O208" s="93"/>
      <c r="P208" s="239">
        <f>O208*H208</f>
        <v>0</v>
      </c>
      <c r="Q208" s="239">
        <v>6.0000000000000002E-05</v>
      </c>
      <c r="R208" s="239">
        <f>Q208*H208</f>
        <v>0.00012</v>
      </c>
      <c r="S208" s="239">
        <v>0</v>
      </c>
      <c r="T208" s="240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41" t="s">
        <v>328</v>
      </c>
      <c r="AT208" s="241" t="s">
        <v>227</v>
      </c>
      <c r="AU208" s="241" t="s">
        <v>85</v>
      </c>
      <c r="AY208" s="18" t="s">
        <v>161</v>
      </c>
      <c r="BE208" s="242">
        <f>IF(N208="základní",J208,0)</f>
        <v>0</v>
      </c>
      <c r="BF208" s="242">
        <f>IF(N208="snížená",J208,0)</f>
        <v>0</v>
      </c>
      <c r="BG208" s="242">
        <f>IF(N208="zákl. přenesená",J208,0)</f>
        <v>0</v>
      </c>
      <c r="BH208" s="242">
        <f>IF(N208="sníž. přenesená",J208,0)</f>
        <v>0</v>
      </c>
      <c r="BI208" s="242">
        <f>IF(N208="nulová",J208,0)</f>
        <v>0</v>
      </c>
      <c r="BJ208" s="18" t="s">
        <v>167</v>
      </c>
      <c r="BK208" s="242">
        <f>ROUND(I208*H208,2)</f>
        <v>0</v>
      </c>
      <c r="BL208" s="18" t="s">
        <v>248</v>
      </c>
      <c r="BM208" s="241" t="s">
        <v>2233</v>
      </c>
    </row>
    <row r="209" s="2" customFormat="1">
      <c r="A209" s="39"/>
      <c r="B209" s="40"/>
      <c r="C209" s="41"/>
      <c r="D209" s="243" t="s">
        <v>169</v>
      </c>
      <c r="E209" s="41"/>
      <c r="F209" s="244" t="s">
        <v>2232</v>
      </c>
      <c r="G209" s="41"/>
      <c r="H209" s="41"/>
      <c r="I209" s="245"/>
      <c r="J209" s="41"/>
      <c r="K209" s="41"/>
      <c r="L209" s="45"/>
      <c r="M209" s="246"/>
      <c r="N209" s="247"/>
      <c r="O209" s="93"/>
      <c r="P209" s="93"/>
      <c r="Q209" s="93"/>
      <c r="R209" s="93"/>
      <c r="S209" s="93"/>
      <c r="T209" s="94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169</v>
      </c>
      <c r="AU209" s="18" t="s">
        <v>85</v>
      </c>
    </row>
    <row r="210" s="2" customFormat="1" ht="33" customHeight="1">
      <c r="A210" s="39"/>
      <c r="B210" s="40"/>
      <c r="C210" s="281" t="s">
        <v>356</v>
      </c>
      <c r="D210" s="281" t="s">
        <v>227</v>
      </c>
      <c r="E210" s="282" t="s">
        <v>2234</v>
      </c>
      <c r="F210" s="283" t="s">
        <v>2235</v>
      </c>
      <c r="G210" s="284" t="s">
        <v>266</v>
      </c>
      <c r="H210" s="285">
        <v>3</v>
      </c>
      <c r="I210" s="286"/>
      <c r="J210" s="287">
        <f>ROUND(I210*H210,2)</f>
        <v>0</v>
      </c>
      <c r="K210" s="288"/>
      <c r="L210" s="289"/>
      <c r="M210" s="290" t="s">
        <v>1</v>
      </c>
      <c r="N210" s="291" t="s">
        <v>43</v>
      </c>
      <c r="O210" s="93"/>
      <c r="P210" s="239">
        <f>O210*H210</f>
        <v>0</v>
      </c>
      <c r="Q210" s="239">
        <v>0.00010000000000000001</v>
      </c>
      <c r="R210" s="239">
        <f>Q210*H210</f>
        <v>0.00030000000000000003</v>
      </c>
      <c r="S210" s="239">
        <v>0</v>
      </c>
      <c r="T210" s="240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41" t="s">
        <v>328</v>
      </c>
      <c r="AT210" s="241" t="s">
        <v>227</v>
      </c>
      <c r="AU210" s="241" t="s">
        <v>85</v>
      </c>
      <c r="AY210" s="18" t="s">
        <v>161</v>
      </c>
      <c r="BE210" s="242">
        <f>IF(N210="základní",J210,0)</f>
        <v>0</v>
      </c>
      <c r="BF210" s="242">
        <f>IF(N210="snížená",J210,0)</f>
        <v>0</v>
      </c>
      <c r="BG210" s="242">
        <f>IF(N210="zákl. přenesená",J210,0)</f>
        <v>0</v>
      </c>
      <c r="BH210" s="242">
        <f>IF(N210="sníž. přenesená",J210,0)</f>
        <v>0</v>
      </c>
      <c r="BI210" s="242">
        <f>IF(N210="nulová",J210,0)</f>
        <v>0</v>
      </c>
      <c r="BJ210" s="18" t="s">
        <v>167</v>
      </c>
      <c r="BK210" s="242">
        <f>ROUND(I210*H210,2)</f>
        <v>0</v>
      </c>
      <c r="BL210" s="18" t="s">
        <v>248</v>
      </c>
      <c r="BM210" s="241" t="s">
        <v>2236</v>
      </c>
    </row>
    <row r="211" s="2" customFormat="1">
      <c r="A211" s="39"/>
      <c r="B211" s="40"/>
      <c r="C211" s="41"/>
      <c r="D211" s="243" t="s">
        <v>169</v>
      </c>
      <c r="E211" s="41"/>
      <c r="F211" s="244" t="s">
        <v>2235</v>
      </c>
      <c r="G211" s="41"/>
      <c r="H211" s="41"/>
      <c r="I211" s="245"/>
      <c r="J211" s="41"/>
      <c r="K211" s="41"/>
      <c r="L211" s="45"/>
      <c r="M211" s="246"/>
      <c r="N211" s="247"/>
      <c r="O211" s="93"/>
      <c r="P211" s="93"/>
      <c r="Q211" s="93"/>
      <c r="R211" s="93"/>
      <c r="S211" s="93"/>
      <c r="T211" s="94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169</v>
      </c>
      <c r="AU211" s="18" t="s">
        <v>85</v>
      </c>
    </row>
    <row r="212" s="2" customFormat="1" ht="37.8" customHeight="1">
      <c r="A212" s="39"/>
      <c r="B212" s="40"/>
      <c r="C212" s="229" t="s">
        <v>361</v>
      </c>
      <c r="D212" s="229" t="s">
        <v>163</v>
      </c>
      <c r="E212" s="230" t="s">
        <v>2237</v>
      </c>
      <c r="F212" s="231" t="s">
        <v>2238</v>
      </c>
      <c r="G212" s="232" t="s">
        <v>266</v>
      </c>
      <c r="H212" s="233">
        <v>13</v>
      </c>
      <c r="I212" s="234"/>
      <c r="J212" s="235">
        <f>ROUND(I212*H212,2)</f>
        <v>0</v>
      </c>
      <c r="K212" s="236"/>
      <c r="L212" s="45"/>
      <c r="M212" s="237" t="s">
        <v>1</v>
      </c>
      <c r="N212" s="238" t="s">
        <v>43</v>
      </c>
      <c r="O212" s="93"/>
      <c r="P212" s="239">
        <f>O212*H212</f>
        <v>0</v>
      </c>
      <c r="Q212" s="239">
        <v>0</v>
      </c>
      <c r="R212" s="239">
        <f>Q212*H212</f>
        <v>0</v>
      </c>
      <c r="S212" s="239">
        <v>0</v>
      </c>
      <c r="T212" s="240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41" t="s">
        <v>248</v>
      </c>
      <c r="AT212" s="241" t="s">
        <v>163</v>
      </c>
      <c r="AU212" s="241" t="s">
        <v>85</v>
      </c>
      <c r="AY212" s="18" t="s">
        <v>161</v>
      </c>
      <c r="BE212" s="242">
        <f>IF(N212="základní",J212,0)</f>
        <v>0</v>
      </c>
      <c r="BF212" s="242">
        <f>IF(N212="snížená",J212,0)</f>
        <v>0</v>
      </c>
      <c r="BG212" s="242">
        <f>IF(N212="zákl. přenesená",J212,0)</f>
        <v>0</v>
      </c>
      <c r="BH212" s="242">
        <f>IF(N212="sníž. přenesená",J212,0)</f>
        <v>0</v>
      </c>
      <c r="BI212" s="242">
        <f>IF(N212="nulová",J212,0)</f>
        <v>0</v>
      </c>
      <c r="BJ212" s="18" t="s">
        <v>167</v>
      </c>
      <c r="BK212" s="242">
        <f>ROUND(I212*H212,2)</f>
        <v>0</v>
      </c>
      <c r="BL212" s="18" t="s">
        <v>248</v>
      </c>
      <c r="BM212" s="241" t="s">
        <v>2239</v>
      </c>
    </row>
    <row r="213" s="2" customFormat="1">
      <c r="A213" s="39"/>
      <c r="B213" s="40"/>
      <c r="C213" s="41"/>
      <c r="D213" s="243" t="s">
        <v>169</v>
      </c>
      <c r="E213" s="41"/>
      <c r="F213" s="244" t="s">
        <v>2238</v>
      </c>
      <c r="G213" s="41"/>
      <c r="H213" s="41"/>
      <c r="I213" s="245"/>
      <c r="J213" s="41"/>
      <c r="K213" s="41"/>
      <c r="L213" s="45"/>
      <c r="M213" s="246"/>
      <c r="N213" s="247"/>
      <c r="O213" s="93"/>
      <c r="P213" s="93"/>
      <c r="Q213" s="93"/>
      <c r="R213" s="93"/>
      <c r="S213" s="93"/>
      <c r="T213" s="94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169</v>
      </c>
      <c r="AU213" s="18" t="s">
        <v>85</v>
      </c>
    </row>
    <row r="214" s="2" customFormat="1" ht="24.15" customHeight="1">
      <c r="A214" s="39"/>
      <c r="B214" s="40"/>
      <c r="C214" s="281" t="s">
        <v>383</v>
      </c>
      <c r="D214" s="281" t="s">
        <v>227</v>
      </c>
      <c r="E214" s="282" t="s">
        <v>2240</v>
      </c>
      <c r="F214" s="283" t="s">
        <v>2241</v>
      </c>
      <c r="G214" s="284" t="s">
        <v>266</v>
      </c>
      <c r="H214" s="285">
        <v>13</v>
      </c>
      <c r="I214" s="286"/>
      <c r="J214" s="287">
        <f>ROUND(I214*H214,2)</f>
        <v>0</v>
      </c>
      <c r="K214" s="288"/>
      <c r="L214" s="289"/>
      <c r="M214" s="290" t="s">
        <v>1</v>
      </c>
      <c r="N214" s="291" t="s">
        <v>43</v>
      </c>
      <c r="O214" s="93"/>
      <c r="P214" s="239">
        <f>O214*H214</f>
        <v>0</v>
      </c>
      <c r="Q214" s="239">
        <v>0.00010000000000000001</v>
      </c>
      <c r="R214" s="239">
        <f>Q214*H214</f>
        <v>0.0013000000000000002</v>
      </c>
      <c r="S214" s="239">
        <v>0</v>
      </c>
      <c r="T214" s="240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41" t="s">
        <v>328</v>
      </c>
      <c r="AT214" s="241" t="s">
        <v>227</v>
      </c>
      <c r="AU214" s="241" t="s">
        <v>85</v>
      </c>
      <c r="AY214" s="18" t="s">
        <v>161</v>
      </c>
      <c r="BE214" s="242">
        <f>IF(N214="základní",J214,0)</f>
        <v>0</v>
      </c>
      <c r="BF214" s="242">
        <f>IF(N214="snížená",J214,0)</f>
        <v>0</v>
      </c>
      <c r="BG214" s="242">
        <f>IF(N214="zákl. přenesená",J214,0)</f>
        <v>0</v>
      </c>
      <c r="BH214" s="242">
        <f>IF(N214="sníž. přenesená",J214,0)</f>
        <v>0</v>
      </c>
      <c r="BI214" s="242">
        <f>IF(N214="nulová",J214,0)</f>
        <v>0</v>
      </c>
      <c r="BJ214" s="18" t="s">
        <v>167</v>
      </c>
      <c r="BK214" s="242">
        <f>ROUND(I214*H214,2)</f>
        <v>0</v>
      </c>
      <c r="BL214" s="18" t="s">
        <v>248</v>
      </c>
      <c r="BM214" s="241" t="s">
        <v>2242</v>
      </c>
    </row>
    <row r="215" s="2" customFormat="1">
      <c r="A215" s="39"/>
      <c r="B215" s="40"/>
      <c r="C215" s="41"/>
      <c r="D215" s="243" t="s">
        <v>169</v>
      </c>
      <c r="E215" s="41"/>
      <c r="F215" s="244" t="s">
        <v>2241</v>
      </c>
      <c r="G215" s="41"/>
      <c r="H215" s="41"/>
      <c r="I215" s="245"/>
      <c r="J215" s="41"/>
      <c r="K215" s="41"/>
      <c r="L215" s="45"/>
      <c r="M215" s="246"/>
      <c r="N215" s="247"/>
      <c r="O215" s="93"/>
      <c r="P215" s="93"/>
      <c r="Q215" s="93"/>
      <c r="R215" s="93"/>
      <c r="S215" s="93"/>
      <c r="T215" s="94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169</v>
      </c>
      <c r="AU215" s="18" t="s">
        <v>85</v>
      </c>
    </row>
    <row r="216" s="2" customFormat="1" ht="21.75" customHeight="1">
      <c r="A216" s="39"/>
      <c r="B216" s="40"/>
      <c r="C216" s="281" t="s">
        <v>388</v>
      </c>
      <c r="D216" s="281" t="s">
        <v>227</v>
      </c>
      <c r="E216" s="282" t="s">
        <v>2243</v>
      </c>
      <c r="F216" s="283" t="s">
        <v>2244</v>
      </c>
      <c r="G216" s="284" t="s">
        <v>266</v>
      </c>
      <c r="H216" s="285">
        <v>1</v>
      </c>
      <c r="I216" s="286"/>
      <c r="J216" s="287">
        <f>ROUND(I216*H216,2)</f>
        <v>0</v>
      </c>
      <c r="K216" s="288"/>
      <c r="L216" s="289"/>
      <c r="M216" s="290" t="s">
        <v>1</v>
      </c>
      <c r="N216" s="291" t="s">
        <v>43</v>
      </c>
      <c r="O216" s="93"/>
      <c r="P216" s="239">
        <f>O216*H216</f>
        <v>0</v>
      </c>
      <c r="Q216" s="239">
        <v>2.0000000000000002E-05</v>
      </c>
      <c r="R216" s="239">
        <f>Q216*H216</f>
        <v>2.0000000000000002E-05</v>
      </c>
      <c r="S216" s="239">
        <v>0</v>
      </c>
      <c r="T216" s="240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41" t="s">
        <v>328</v>
      </c>
      <c r="AT216" s="241" t="s">
        <v>227</v>
      </c>
      <c r="AU216" s="241" t="s">
        <v>85</v>
      </c>
      <c r="AY216" s="18" t="s">
        <v>161</v>
      </c>
      <c r="BE216" s="242">
        <f>IF(N216="základní",J216,0)</f>
        <v>0</v>
      </c>
      <c r="BF216" s="242">
        <f>IF(N216="snížená",J216,0)</f>
        <v>0</v>
      </c>
      <c r="BG216" s="242">
        <f>IF(N216="zákl. přenesená",J216,0)</f>
        <v>0</v>
      </c>
      <c r="BH216" s="242">
        <f>IF(N216="sníž. přenesená",J216,0)</f>
        <v>0</v>
      </c>
      <c r="BI216" s="242">
        <f>IF(N216="nulová",J216,0)</f>
        <v>0</v>
      </c>
      <c r="BJ216" s="18" t="s">
        <v>167</v>
      </c>
      <c r="BK216" s="242">
        <f>ROUND(I216*H216,2)</f>
        <v>0</v>
      </c>
      <c r="BL216" s="18" t="s">
        <v>248</v>
      </c>
      <c r="BM216" s="241" t="s">
        <v>2245</v>
      </c>
    </row>
    <row r="217" s="2" customFormat="1">
      <c r="A217" s="39"/>
      <c r="B217" s="40"/>
      <c r="C217" s="41"/>
      <c r="D217" s="243" t="s">
        <v>169</v>
      </c>
      <c r="E217" s="41"/>
      <c r="F217" s="244" t="s">
        <v>2244</v>
      </c>
      <c r="G217" s="41"/>
      <c r="H217" s="41"/>
      <c r="I217" s="245"/>
      <c r="J217" s="41"/>
      <c r="K217" s="41"/>
      <c r="L217" s="45"/>
      <c r="M217" s="246"/>
      <c r="N217" s="247"/>
      <c r="O217" s="93"/>
      <c r="P217" s="93"/>
      <c r="Q217" s="93"/>
      <c r="R217" s="93"/>
      <c r="S217" s="93"/>
      <c r="T217" s="94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169</v>
      </c>
      <c r="AU217" s="18" t="s">
        <v>85</v>
      </c>
    </row>
    <row r="218" s="2" customFormat="1" ht="24.15" customHeight="1">
      <c r="A218" s="39"/>
      <c r="B218" s="40"/>
      <c r="C218" s="229" t="s">
        <v>395</v>
      </c>
      <c r="D218" s="229" t="s">
        <v>163</v>
      </c>
      <c r="E218" s="230" t="s">
        <v>2246</v>
      </c>
      <c r="F218" s="231" t="s">
        <v>2247</v>
      </c>
      <c r="G218" s="232" t="s">
        <v>266</v>
      </c>
      <c r="H218" s="233">
        <v>1</v>
      </c>
      <c r="I218" s="234"/>
      <c r="J218" s="235">
        <f>ROUND(I218*H218,2)</f>
        <v>0</v>
      </c>
      <c r="K218" s="236"/>
      <c r="L218" s="45"/>
      <c r="M218" s="237" t="s">
        <v>1</v>
      </c>
      <c r="N218" s="238" t="s">
        <v>43</v>
      </c>
      <c r="O218" s="93"/>
      <c r="P218" s="239">
        <f>O218*H218</f>
        <v>0</v>
      </c>
      <c r="Q218" s="239">
        <v>0</v>
      </c>
      <c r="R218" s="239">
        <f>Q218*H218</f>
        <v>0</v>
      </c>
      <c r="S218" s="239">
        <v>0</v>
      </c>
      <c r="T218" s="240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41" t="s">
        <v>248</v>
      </c>
      <c r="AT218" s="241" t="s">
        <v>163</v>
      </c>
      <c r="AU218" s="241" t="s">
        <v>85</v>
      </c>
      <c r="AY218" s="18" t="s">
        <v>161</v>
      </c>
      <c r="BE218" s="242">
        <f>IF(N218="základní",J218,0)</f>
        <v>0</v>
      </c>
      <c r="BF218" s="242">
        <f>IF(N218="snížená",J218,0)</f>
        <v>0</v>
      </c>
      <c r="BG218" s="242">
        <f>IF(N218="zákl. přenesená",J218,0)</f>
        <v>0</v>
      </c>
      <c r="BH218" s="242">
        <f>IF(N218="sníž. přenesená",J218,0)</f>
        <v>0</v>
      </c>
      <c r="BI218" s="242">
        <f>IF(N218="nulová",J218,0)</f>
        <v>0</v>
      </c>
      <c r="BJ218" s="18" t="s">
        <v>167</v>
      </c>
      <c r="BK218" s="242">
        <f>ROUND(I218*H218,2)</f>
        <v>0</v>
      </c>
      <c r="BL218" s="18" t="s">
        <v>248</v>
      </c>
      <c r="BM218" s="241" t="s">
        <v>2248</v>
      </c>
    </row>
    <row r="219" s="2" customFormat="1">
      <c r="A219" s="39"/>
      <c r="B219" s="40"/>
      <c r="C219" s="41"/>
      <c r="D219" s="243" t="s">
        <v>169</v>
      </c>
      <c r="E219" s="41"/>
      <c r="F219" s="244" t="s">
        <v>2247</v>
      </c>
      <c r="G219" s="41"/>
      <c r="H219" s="41"/>
      <c r="I219" s="245"/>
      <c r="J219" s="41"/>
      <c r="K219" s="41"/>
      <c r="L219" s="45"/>
      <c r="M219" s="246"/>
      <c r="N219" s="247"/>
      <c r="O219" s="93"/>
      <c r="P219" s="93"/>
      <c r="Q219" s="93"/>
      <c r="R219" s="93"/>
      <c r="S219" s="93"/>
      <c r="T219" s="94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169</v>
      </c>
      <c r="AU219" s="18" t="s">
        <v>85</v>
      </c>
    </row>
    <row r="220" s="2" customFormat="1" ht="21.75" customHeight="1">
      <c r="A220" s="39"/>
      <c r="B220" s="40"/>
      <c r="C220" s="229" t="s">
        <v>410</v>
      </c>
      <c r="D220" s="229" t="s">
        <v>163</v>
      </c>
      <c r="E220" s="230" t="s">
        <v>2249</v>
      </c>
      <c r="F220" s="231" t="s">
        <v>2250</v>
      </c>
      <c r="G220" s="232" t="s">
        <v>266</v>
      </c>
      <c r="H220" s="233">
        <v>1</v>
      </c>
      <c r="I220" s="234"/>
      <c r="J220" s="235">
        <f>ROUND(I220*H220,2)</f>
        <v>0</v>
      </c>
      <c r="K220" s="236"/>
      <c r="L220" s="45"/>
      <c r="M220" s="237" t="s">
        <v>1</v>
      </c>
      <c r="N220" s="238" t="s">
        <v>43</v>
      </c>
      <c r="O220" s="93"/>
      <c r="P220" s="239">
        <f>O220*H220</f>
        <v>0</v>
      </c>
      <c r="Q220" s="239">
        <v>0</v>
      </c>
      <c r="R220" s="239">
        <f>Q220*H220</f>
        <v>0</v>
      </c>
      <c r="S220" s="239">
        <v>0</v>
      </c>
      <c r="T220" s="240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41" t="s">
        <v>248</v>
      </c>
      <c r="AT220" s="241" t="s">
        <v>163</v>
      </c>
      <c r="AU220" s="241" t="s">
        <v>85</v>
      </c>
      <c r="AY220" s="18" t="s">
        <v>161</v>
      </c>
      <c r="BE220" s="242">
        <f>IF(N220="základní",J220,0)</f>
        <v>0</v>
      </c>
      <c r="BF220" s="242">
        <f>IF(N220="snížená",J220,0)</f>
        <v>0</v>
      </c>
      <c r="BG220" s="242">
        <f>IF(N220="zákl. přenesená",J220,0)</f>
        <v>0</v>
      </c>
      <c r="BH220" s="242">
        <f>IF(N220="sníž. přenesená",J220,0)</f>
        <v>0</v>
      </c>
      <c r="BI220" s="242">
        <f>IF(N220="nulová",J220,0)</f>
        <v>0</v>
      </c>
      <c r="BJ220" s="18" t="s">
        <v>167</v>
      </c>
      <c r="BK220" s="242">
        <f>ROUND(I220*H220,2)</f>
        <v>0</v>
      </c>
      <c r="BL220" s="18" t="s">
        <v>248</v>
      </c>
      <c r="BM220" s="241" t="s">
        <v>2251</v>
      </c>
    </row>
    <row r="221" s="2" customFormat="1">
      <c r="A221" s="39"/>
      <c r="B221" s="40"/>
      <c r="C221" s="41"/>
      <c r="D221" s="243" t="s">
        <v>169</v>
      </c>
      <c r="E221" s="41"/>
      <c r="F221" s="244" t="s">
        <v>2250</v>
      </c>
      <c r="G221" s="41"/>
      <c r="H221" s="41"/>
      <c r="I221" s="245"/>
      <c r="J221" s="41"/>
      <c r="K221" s="41"/>
      <c r="L221" s="45"/>
      <c r="M221" s="246"/>
      <c r="N221" s="247"/>
      <c r="O221" s="93"/>
      <c r="P221" s="93"/>
      <c r="Q221" s="93"/>
      <c r="R221" s="93"/>
      <c r="S221" s="93"/>
      <c r="T221" s="94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169</v>
      </c>
      <c r="AU221" s="18" t="s">
        <v>85</v>
      </c>
    </row>
    <row r="222" s="2" customFormat="1" ht="21.75" customHeight="1">
      <c r="A222" s="39"/>
      <c r="B222" s="40"/>
      <c r="C222" s="281" t="s">
        <v>416</v>
      </c>
      <c r="D222" s="281" t="s">
        <v>227</v>
      </c>
      <c r="E222" s="282" t="s">
        <v>2252</v>
      </c>
      <c r="F222" s="283" t="s">
        <v>2253</v>
      </c>
      <c r="G222" s="284" t="s">
        <v>266</v>
      </c>
      <c r="H222" s="285">
        <v>1</v>
      </c>
      <c r="I222" s="286"/>
      <c r="J222" s="287">
        <f>ROUND(I222*H222,2)</f>
        <v>0</v>
      </c>
      <c r="K222" s="288"/>
      <c r="L222" s="289"/>
      <c r="M222" s="290" t="s">
        <v>1</v>
      </c>
      <c r="N222" s="291" t="s">
        <v>43</v>
      </c>
      <c r="O222" s="93"/>
      <c r="P222" s="239">
        <f>O222*H222</f>
        <v>0</v>
      </c>
      <c r="Q222" s="239">
        <v>0</v>
      </c>
      <c r="R222" s="239">
        <f>Q222*H222</f>
        <v>0</v>
      </c>
      <c r="S222" s="239">
        <v>0</v>
      </c>
      <c r="T222" s="240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41" t="s">
        <v>328</v>
      </c>
      <c r="AT222" s="241" t="s">
        <v>227</v>
      </c>
      <c r="AU222" s="241" t="s">
        <v>85</v>
      </c>
      <c r="AY222" s="18" t="s">
        <v>161</v>
      </c>
      <c r="BE222" s="242">
        <f>IF(N222="základní",J222,0)</f>
        <v>0</v>
      </c>
      <c r="BF222" s="242">
        <f>IF(N222="snížená",J222,0)</f>
        <v>0</v>
      </c>
      <c r="BG222" s="242">
        <f>IF(N222="zákl. přenesená",J222,0)</f>
        <v>0</v>
      </c>
      <c r="BH222" s="242">
        <f>IF(N222="sníž. přenesená",J222,0)</f>
        <v>0</v>
      </c>
      <c r="BI222" s="242">
        <f>IF(N222="nulová",J222,0)</f>
        <v>0</v>
      </c>
      <c r="BJ222" s="18" t="s">
        <v>167</v>
      </c>
      <c r="BK222" s="242">
        <f>ROUND(I222*H222,2)</f>
        <v>0</v>
      </c>
      <c r="BL222" s="18" t="s">
        <v>248</v>
      </c>
      <c r="BM222" s="241" t="s">
        <v>2254</v>
      </c>
    </row>
    <row r="223" s="2" customFormat="1">
      <c r="A223" s="39"/>
      <c r="B223" s="40"/>
      <c r="C223" s="41"/>
      <c r="D223" s="243" t="s">
        <v>169</v>
      </c>
      <c r="E223" s="41"/>
      <c r="F223" s="244" t="s">
        <v>2253</v>
      </c>
      <c r="G223" s="41"/>
      <c r="H223" s="41"/>
      <c r="I223" s="245"/>
      <c r="J223" s="41"/>
      <c r="K223" s="41"/>
      <c r="L223" s="45"/>
      <c r="M223" s="246"/>
      <c r="N223" s="247"/>
      <c r="O223" s="93"/>
      <c r="P223" s="93"/>
      <c r="Q223" s="93"/>
      <c r="R223" s="93"/>
      <c r="S223" s="93"/>
      <c r="T223" s="94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169</v>
      </c>
      <c r="AU223" s="18" t="s">
        <v>85</v>
      </c>
    </row>
    <row r="224" s="2" customFormat="1" ht="24.15" customHeight="1">
      <c r="A224" s="39"/>
      <c r="B224" s="40"/>
      <c r="C224" s="229" t="s">
        <v>423</v>
      </c>
      <c r="D224" s="229" t="s">
        <v>163</v>
      </c>
      <c r="E224" s="230" t="s">
        <v>2255</v>
      </c>
      <c r="F224" s="231" t="s">
        <v>2256</v>
      </c>
      <c r="G224" s="232" t="s">
        <v>166</v>
      </c>
      <c r="H224" s="233">
        <v>75</v>
      </c>
      <c r="I224" s="234"/>
      <c r="J224" s="235">
        <f>ROUND(I224*H224,2)</f>
        <v>0</v>
      </c>
      <c r="K224" s="236"/>
      <c r="L224" s="45"/>
      <c r="M224" s="237" t="s">
        <v>1</v>
      </c>
      <c r="N224" s="238" t="s">
        <v>43</v>
      </c>
      <c r="O224" s="93"/>
      <c r="P224" s="239">
        <f>O224*H224</f>
        <v>0</v>
      </c>
      <c r="Q224" s="239">
        <v>0</v>
      </c>
      <c r="R224" s="239">
        <f>Q224*H224</f>
        <v>0</v>
      </c>
      <c r="S224" s="239">
        <v>0</v>
      </c>
      <c r="T224" s="240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41" t="s">
        <v>248</v>
      </c>
      <c r="AT224" s="241" t="s">
        <v>163</v>
      </c>
      <c r="AU224" s="241" t="s">
        <v>85</v>
      </c>
      <c r="AY224" s="18" t="s">
        <v>161</v>
      </c>
      <c r="BE224" s="242">
        <f>IF(N224="základní",J224,0)</f>
        <v>0</v>
      </c>
      <c r="BF224" s="242">
        <f>IF(N224="snížená",J224,0)</f>
        <v>0</v>
      </c>
      <c r="BG224" s="242">
        <f>IF(N224="zákl. přenesená",J224,0)</f>
        <v>0</v>
      </c>
      <c r="BH224" s="242">
        <f>IF(N224="sníž. přenesená",J224,0)</f>
        <v>0</v>
      </c>
      <c r="BI224" s="242">
        <f>IF(N224="nulová",J224,0)</f>
        <v>0</v>
      </c>
      <c r="BJ224" s="18" t="s">
        <v>167</v>
      </c>
      <c r="BK224" s="242">
        <f>ROUND(I224*H224,2)</f>
        <v>0</v>
      </c>
      <c r="BL224" s="18" t="s">
        <v>248</v>
      </c>
      <c r="BM224" s="241" t="s">
        <v>2257</v>
      </c>
    </row>
    <row r="225" s="2" customFormat="1">
      <c r="A225" s="39"/>
      <c r="B225" s="40"/>
      <c r="C225" s="41"/>
      <c r="D225" s="243" t="s">
        <v>169</v>
      </c>
      <c r="E225" s="41"/>
      <c r="F225" s="244" t="s">
        <v>2256</v>
      </c>
      <c r="G225" s="41"/>
      <c r="H225" s="41"/>
      <c r="I225" s="245"/>
      <c r="J225" s="41"/>
      <c r="K225" s="41"/>
      <c r="L225" s="45"/>
      <c r="M225" s="246"/>
      <c r="N225" s="247"/>
      <c r="O225" s="93"/>
      <c r="P225" s="93"/>
      <c r="Q225" s="93"/>
      <c r="R225" s="93"/>
      <c r="S225" s="93"/>
      <c r="T225" s="94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169</v>
      </c>
      <c r="AU225" s="18" t="s">
        <v>85</v>
      </c>
    </row>
    <row r="226" s="2" customFormat="1" ht="16.5" customHeight="1">
      <c r="A226" s="39"/>
      <c r="B226" s="40"/>
      <c r="C226" s="281" t="s">
        <v>428</v>
      </c>
      <c r="D226" s="281" t="s">
        <v>227</v>
      </c>
      <c r="E226" s="282" t="s">
        <v>2258</v>
      </c>
      <c r="F226" s="283" t="s">
        <v>2259</v>
      </c>
      <c r="G226" s="284" t="s">
        <v>1413</v>
      </c>
      <c r="H226" s="285">
        <v>78.75</v>
      </c>
      <c r="I226" s="286"/>
      <c r="J226" s="287">
        <f>ROUND(I226*H226,2)</f>
        <v>0</v>
      </c>
      <c r="K226" s="288"/>
      <c r="L226" s="289"/>
      <c r="M226" s="290" t="s">
        <v>1</v>
      </c>
      <c r="N226" s="291" t="s">
        <v>43</v>
      </c>
      <c r="O226" s="93"/>
      <c r="P226" s="239">
        <f>O226*H226</f>
        <v>0</v>
      </c>
      <c r="Q226" s="239">
        <v>0.001</v>
      </c>
      <c r="R226" s="239">
        <f>Q226*H226</f>
        <v>0.078750000000000001</v>
      </c>
      <c r="S226" s="239">
        <v>0</v>
      </c>
      <c r="T226" s="240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41" t="s">
        <v>328</v>
      </c>
      <c r="AT226" s="241" t="s">
        <v>227</v>
      </c>
      <c r="AU226" s="241" t="s">
        <v>85</v>
      </c>
      <c r="AY226" s="18" t="s">
        <v>161</v>
      </c>
      <c r="BE226" s="242">
        <f>IF(N226="základní",J226,0)</f>
        <v>0</v>
      </c>
      <c r="BF226" s="242">
        <f>IF(N226="snížená",J226,0)</f>
        <v>0</v>
      </c>
      <c r="BG226" s="242">
        <f>IF(N226="zákl. přenesená",J226,0)</f>
        <v>0</v>
      </c>
      <c r="BH226" s="242">
        <f>IF(N226="sníž. přenesená",J226,0)</f>
        <v>0</v>
      </c>
      <c r="BI226" s="242">
        <f>IF(N226="nulová",J226,0)</f>
        <v>0</v>
      </c>
      <c r="BJ226" s="18" t="s">
        <v>167</v>
      </c>
      <c r="BK226" s="242">
        <f>ROUND(I226*H226,2)</f>
        <v>0</v>
      </c>
      <c r="BL226" s="18" t="s">
        <v>248</v>
      </c>
      <c r="BM226" s="241" t="s">
        <v>2260</v>
      </c>
    </row>
    <row r="227" s="2" customFormat="1">
      <c r="A227" s="39"/>
      <c r="B227" s="40"/>
      <c r="C227" s="41"/>
      <c r="D227" s="243" t="s">
        <v>169</v>
      </c>
      <c r="E227" s="41"/>
      <c r="F227" s="244" t="s">
        <v>2259</v>
      </c>
      <c r="G227" s="41"/>
      <c r="H227" s="41"/>
      <c r="I227" s="245"/>
      <c r="J227" s="41"/>
      <c r="K227" s="41"/>
      <c r="L227" s="45"/>
      <c r="M227" s="246"/>
      <c r="N227" s="247"/>
      <c r="O227" s="93"/>
      <c r="P227" s="93"/>
      <c r="Q227" s="93"/>
      <c r="R227" s="93"/>
      <c r="S227" s="93"/>
      <c r="T227" s="94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169</v>
      </c>
      <c r="AU227" s="18" t="s">
        <v>85</v>
      </c>
    </row>
    <row r="228" s="13" customFormat="1">
      <c r="A228" s="13"/>
      <c r="B228" s="248"/>
      <c r="C228" s="249"/>
      <c r="D228" s="243" t="s">
        <v>178</v>
      </c>
      <c r="E228" s="250" t="s">
        <v>1</v>
      </c>
      <c r="F228" s="251" t="s">
        <v>2261</v>
      </c>
      <c r="G228" s="249"/>
      <c r="H228" s="252">
        <v>78.75</v>
      </c>
      <c r="I228" s="253"/>
      <c r="J228" s="249"/>
      <c r="K228" s="249"/>
      <c r="L228" s="254"/>
      <c r="M228" s="255"/>
      <c r="N228" s="256"/>
      <c r="O228" s="256"/>
      <c r="P228" s="256"/>
      <c r="Q228" s="256"/>
      <c r="R228" s="256"/>
      <c r="S228" s="256"/>
      <c r="T228" s="257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58" t="s">
        <v>178</v>
      </c>
      <c r="AU228" s="258" t="s">
        <v>85</v>
      </c>
      <c r="AV228" s="13" t="s">
        <v>85</v>
      </c>
      <c r="AW228" s="13" t="s">
        <v>32</v>
      </c>
      <c r="AX228" s="13" t="s">
        <v>83</v>
      </c>
      <c r="AY228" s="258" t="s">
        <v>161</v>
      </c>
    </row>
    <row r="229" s="2" customFormat="1" ht="24.15" customHeight="1">
      <c r="A229" s="39"/>
      <c r="B229" s="40"/>
      <c r="C229" s="229" t="s">
        <v>433</v>
      </c>
      <c r="D229" s="229" t="s">
        <v>163</v>
      </c>
      <c r="E229" s="230" t="s">
        <v>2262</v>
      </c>
      <c r="F229" s="231" t="s">
        <v>2263</v>
      </c>
      <c r="G229" s="232" t="s">
        <v>166</v>
      </c>
      <c r="H229" s="233">
        <v>88</v>
      </c>
      <c r="I229" s="234"/>
      <c r="J229" s="235">
        <f>ROUND(I229*H229,2)</f>
        <v>0</v>
      </c>
      <c r="K229" s="236"/>
      <c r="L229" s="45"/>
      <c r="M229" s="237" t="s">
        <v>1</v>
      </c>
      <c r="N229" s="238" t="s">
        <v>43</v>
      </c>
      <c r="O229" s="93"/>
      <c r="P229" s="239">
        <f>O229*H229</f>
        <v>0</v>
      </c>
      <c r="Q229" s="239">
        <v>0</v>
      </c>
      <c r="R229" s="239">
        <f>Q229*H229</f>
        <v>0</v>
      </c>
      <c r="S229" s="239">
        <v>0</v>
      </c>
      <c r="T229" s="240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41" t="s">
        <v>248</v>
      </c>
      <c r="AT229" s="241" t="s">
        <v>163</v>
      </c>
      <c r="AU229" s="241" t="s">
        <v>85</v>
      </c>
      <c r="AY229" s="18" t="s">
        <v>161</v>
      </c>
      <c r="BE229" s="242">
        <f>IF(N229="základní",J229,0)</f>
        <v>0</v>
      </c>
      <c r="BF229" s="242">
        <f>IF(N229="snížená",J229,0)</f>
        <v>0</v>
      </c>
      <c r="BG229" s="242">
        <f>IF(N229="zákl. přenesená",J229,0)</f>
        <v>0</v>
      </c>
      <c r="BH229" s="242">
        <f>IF(N229="sníž. přenesená",J229,0)</f>
        <v>0</v>
      </c>
      <c r="BI229" s="242">
        <f>IF(N229="nulová",J229,0)</f>
        <v>0</v>
      </c>
      <c r="BJ229" s="18" t="s">
        <v>167</v>
      </c>
      <c r="BK229" s="242">
        <f>ROUND(I229*H229,2)</f>
        <v>0</v>
      </c>
      <c r="BL229" s="18" t="s">
        <v>248</v>
      </c>
      <c r="BM229" s="241" t="s">
        <v>2264</v>
      </c>
    </row>
    <row r="230" s="2" customFormat="1">
      <c r="A230" s="39"/>
      <c r="B230" s="40"/>
      <c r="C230" s="41"/>
      <c r="D230" s="243" t="s">
        <v>169</v>
      </c>
      <c r="E230" s="41"/>
      <c r="F230" s="244" t="s">
        <v>2263</v>
      </c>
      <c r="G230" s="41"/>
      <c r="H230" s="41"/>
      <c r="I230" s="245"/>
      <c r="J230" s="41"/>
      <c r="K230" s="41"/>
      <c r="L230" s="45"/>
      <c r="M230" s="246"/>
      <c r="N230" s="247"/>
      <c r="O230" s="93"/>
      <c r="P230" s="93"/>
      <c r="Q230" s="93"/>
      <c r="R230" s="93"/>
      <c r="S230" s="93"/>
      <c r="T230" s="94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169</v>
      </c>
      <c r="AU230" s="18" t="s">
        <v>85</v>
      </c>
    </row>
    <row r="231" s="13" customFormat="1">
      <c r="A231" s="13"/>
      <c r="B231" s="248"/>
      <c r="C231" s="249"/>
      <c r="D231" s="243" t="s">
        <v>178</v>
      </c>
      <c r="E231" s="250" t="s">
        <v>1</v>
      </c>
      <c r="F231" s="251" t="s">
        <v>2265</v>
      </c>
      <c r="G231" s="249"/>
      <c r="H231" s="252">
        <v>88</v>
      </c>
      <c r="I231" s="253"/>
      <c r="J231" s="249"/>
      <c r="K231" s="249"/>
      <c r="L231" s="254"/>
      <c r="M231" s="255"/>
      <c r="N231" s="256"/>
      <c r="O231" s="256"/>
      <c r="P231" s="256"/>
      <c r="Q231" s="256"/>
      <c r="R231" s="256"/>
      <c r="S231" s="256"/>
      <c r="T231" s="257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58" t="s">
        <v>178</v>
      </c>
      <c r="AU231" s="258" t="s">
        <v>85</v>
      </c>
      <c r="AV231" s="13" t="s">
        <v>85</v>
      </c>
      <c r="AW231" s="13" t="s">
        <v>32</v>
      </c>
      <c r="AX231" s="13" t="s">
        <v>83</v>
      </c>
      <c r="AY231" s="258" t="s">
        <v>161</v>
      </c>
    </row>
    <row r="232" s="2" customFormat="1" ht="16.5" customHeight="1">
      <c r="A232" s="39"/>
      <c r="B232" s="40"/>
      <c r="C232" s="281" t="s">
        <v>438</v>
      </c>
      <c r="D232" s="281" t="s">
        <v>227</v>
      </c>
      <c r="E232" s="282" t="s">
        <v>2266</v>
      </c>
      <c r="F232" s="283" t="s">
        <v>2267</v>
      </c>
      <c r="G232" s="284" t="s">
        <v>1413</v>
      </c>
      <c r="H232" s="285">
        <v>13.664999999999999</v>
      </c>
      <c r="I232" s="286"/>
      <c r="J232" s="287">
        <f>ROUND(I232*H232,2)</f>
        <v>0</v>
      </c>
      <c r="K232" s="288"/>
      <c r="L232" s="289"/>
      <c r="M232" s="290" t="s">
        <v>1</v>
      </c>
      <c r="N232" s="291" t="s">
        <v>43</v>
      </c>
      <c r="O232" s="93"/>
      <c r="P232" s="239">
        <f>O232*H232</f>
        <v>0</v>
      </c>
      <c r="Q232" s="239">
        <v>0.001</v>
      </c>
      <c r="R232" s="239">
        <f>Q232*H232</f>
        <v>0.013665</v>
      </c>
      <c r="S232" s="239">
        <v>0</v>
      </c>
      <c r="T232" s="240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41" t="s">
        <v>328</v>
      </c>
      <c r="AT232" s="241" t="s">
        <v>227</v>
      </c>
      <c r="AU232" s="241" t="s">
        <v>85</v>
      </c>
      <c r="AY232" s="18" t="s">
        <v>161</v>
      </c>
      <c r="BE232" s="242">
        <f>IF(N232="základní",J232,0)</f>
        <v>0</v>
      </c>
      <c r="BF232" s="242">
        <f>IF(N232="snížená",J232,0)</f>
        <v>0</v>
      </c>
      <c r="BG232" s="242">
        <f>IF(N232="zákl. přenesená",J232,0)</f>
        <v>0</v>
      </c>
      <c r="BH232" s="242">
        <f>IF(N232="sníž. přenesená",J232,0)</f>
        <v>0</v>
      </c>
      <c r="BI232" s="242">
        <f>IF(N232="nulová",J232,0)</f>
        <v>0</v>
      </c>
      <c r="BJ232" s="18" t="s">
        <v>167</v>
      </c>
      <c r="BK232" s="242">
        <f>ROUND(I232*H232,2)</f>
        <v>0</v>
      </c>
      <c r="BL232" s="18" t="s">
        <v>248</v>
      </c>
      <c r="BM232" s="241" t="s">
        <v>2268</v>
      </c>
    </row>
    <row r="233" s="2" customFormat="1">
      <c r="A233" s="39"/>
      <c r="B233" s="40"/>
      <c r="C233" s="41"/>
      <c r="D233" s="243" t="s">
        <v>169</v>
      </c>
      <c r="E233" s="41"/>
      <c r="F233" s="244" t="s">
        <v>2267</v>
      </c>
      <c r="G233" s="41"/>
      <c r="H233" s="41"/>
      <c r="I233" s="245"/>
      <c r="J233" s="41"/>
      <c r="K233" s="41"/>
      <c r="L233" s="45"/>
      <c r="M233" s="246"/>
      <c r="N233" s="247"/>
      <c r="O233" s="93"/>
      <c r="P233" s="93"/>
      <c r="Q233" s="93"/>
      <c r="R233" s="93"/>
      <c r="S233" s="93"/>
      <c r="T233" s="94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169</v>
      </c>
      <c r="AU233" s="18" t="s">
        <v>85</v>
      </c>
    </row>
    <row r="234" s="13" customFormat="1">
      <c r="A234" s="13"/>
      <c r="B234" s="248"/>
      <c r="C234" s="249"/>
      <c r="D234" s="243" t="s">
        <v>178</v>
      </c>
      <c r="E234" s="250" t="s">
        <v>1</v>
      </c>
      <c r="F234" s="251" t="s">
        <v>2269</v>
      </c>
      <c r="G234" s="249"/>
      <c r="H234" s="252">
        <v>13.664999999999999</v>
      </c>
      <c r="I234" s="253"/>
      <c r="J234" s="249"/>
      <c r="K234" s="249"/>
      <c r="L234" s="254"/>
      <c r="M234" s="255"/>
      <c r="N234" s="256"/>
      <c r="O234" s="256"/>
      <c r="P234" s="256"/>
      <c r="Q234" s="256"/>
      <c r="R234" s="256"/>
      <c r="S234" s="256"/>
      <c r="T234" s="257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58" t="s">
        <v>178</v>
      </c>
      <c r="AU234" s="258" t="s">
        <v>85</v>
      </c>
      <c r="AV234" s="13" t="s">
        <v>85</v>
      </c>
      <c r="AW234" s="13" t="s">
        <v>32</v>
      </c>
      <c r="AX234" s="13" t="s">
        <v>83</v>
      </c>
      <c r="AY234" s="258" t="s">
        <v>161</v>
      </c>
    </row>
    <row r="235" s="2" customFormat="1" ht="16.5" customHeight="1">
      <c r="A235" s="39"/>
      <c r="B235" s="40"/>
      <c r="C235" s="281" t="s">
        <v>443</v>
      </c>
      <c r="D235" s="281" t="s">
        <v>227</v>
      </c>
      <c r="E235" s="282" t="s">
        <v>2270</v>
      </c>
      <c r="F235" s="283" t="s">
        <v>2271</v>
      </c>
      <c r="G235" s="284" t="s">
        <v>1413</v>
      </c>
      <c r="H235" s="285">
        <v>10.108000000000001</v>
      </c>
      <c r="I235" s="286"/>
      <c r="J235" s="287">
        <f>ROUND(I235*H235,2)</f>
        <v>0</v>
      </c>
      <c r="K235" s="288"/>
      <c r="L235" s="289"/>
      <c r="M235" s="290" t="s">
        <v>1</v>
      </c>
      <c r="N235" s="291" t="s">
        <v>43</v>
      </c>
      <c r="O235" s="93"/>
      <c r="P235" s="239">
        <f>O235*H235</f>
        <v>0</v>
      </c>
      <c r="Q235" s="239">
        <v>0.001</v>
      </c>
      <c r="R235" s="239">
        <f>Q235*H235</f>
        <v>0.010108000000000001</v>
      </c>
      <c r="S235" s="239">
        <v>0</v>
      </c>
      <c r="T235" s="240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41" t="s">
        <v>328</v>
      </c>
      <c r="AT235" s="241" t="s">
        <v>227</v>
      </c>
      <c r="AU235" s="241" t="s">
        <v>85</v>
      </c>
      <c r="AY235" s="18" t="s">
        <v>161</v>
      </c>
      <c r="BE235" s="242">
        <f>IF(N235="základní",J235,0)</f>
        <v>0</v>
      </c>
      <c r="BF235" s="242">
        <f>IF(N235="snížená",J235,0)</f>
        <v>0</v>
      </c>
      <c r="BG235" s="242">
        <f>IF(N235="zákl. přenesená",J235,0)</f>
        <v>0</v>
      </c>
      <c r="BH235" s="242">
        <f>IF(N235="sníž. přenesená",J235,0)</f>
        <v>0</v>
      </c>
      <c r="BI235" s="242">
        <f>IF(N235="nulová",J235,0)</f>
        <v>0</v>
      </c>
      <c r="BJ235" s="18" t="s">
        <v>167</v>
      </c>
      <c r="BK235" s="242">
        <f>ROUND(I235*H235,2)</f>
        <v>0</v>
      </c>
      <c r="BL235" s="18" t="s">
        <v>248</v>
      </c>
      <c r="BM235" s="241" t="s">
        <v>2272</v>
      </c>
    </row>
    <row r="236" s="2" customFormat="1">
      <c r="A236" s="39"/>
      <c r="B236" s="40"/>
      <c r="C236" s="41"/>
      <c r="D236" s="243" t="s">
        <v>169</v>
      </c>
      <c r="E236" s="41"/>
      <c r="F236" s="244" t="s">
        <v>2271</v>
      </c>
      <c r="G236" s="41"/>
      <c r="H236" s="41"/>
      <c r="I236" s="245"/>
      <c r="J236" s="41"/>
      <c r="K236" s="41"/>
      <c r="L236" s="45"/>
      <c r="M236" s="246"/>
      <c r="N236" s="247"/>
      <c r="O236" s="93"/>
      <c r="P236" s="93"/>
      <c r="Q236" s="93"/>
      <c r="R236" s="93"/>
      <c r="S236" s="93"/>
      <c r="T236" s="94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169</v>
      </c>
      <c r="AU236" s="18" t="s">
        <v>85</v>
      </c>
    </row>
    <row r="237" s="13" customFormat="1">
      <c r="A237" s="13"/>
      <c r="B237" s="248"/>
      <c r="C237" s="249"/>
      <c r="D237" s="243" t="s">
        <v>178</v>
      </c>
      <c r="E237" s="250" t="s">
        <v>1</v>
      </c>
      <c r="F237" s="251" t="s">
        <v>2273</v>
      </c>
      <c r="G237" s="249"/>
      <c r="H237" s="252">
        <v>10.108000000000001</v>
      </c>
      <c r="I237" s="253"/>
      <c r="J237" s="249"/>
      <c r="K237" s="249"/>
      <c r="L237" s="254"/>
      <c r="M237" s="255"/>
      <c r="N237" s="256"/>
      <c r="O237" s="256"/>
      <c r="P237" s="256"/>
      <c r="Q237" s="256"/>
      <c r="R237" s="256"/>
      <c r="S237" s="256"/>
      <c r="T237" s="257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58" t="s">
        <v>178</v>
      </c>
      <c r="AU237" s="258" t="s">
        <v>85</v>
      </c>
      <c r="AV237" s="13" t="s">
        <v>85</v>
      </c>
      <c r="AW237" s="13" t="s">
        <v>32</v>
      </c>
      <c r="AX237" s="13" t="s">
        <v>83</v>
      </c>
      <c r="AY237" s="258" t="s">
        <v>161</v>
      </c>
    </row>
    <row r="238" s="2" customFormat="1" ht="16.5" customHeight="1">
      <c r="A238" s="39"/>
      <c r="B238" s="40"/>
      <c r="C238" s="281" t="s">
        <v>448</v>
      </c>
      <c r="D238" s="281" t="s">
        <v>227</v>
      </c>
      <c r="E238" s="282" t="s">
        <v>2274</v>
      </c>
      <c r="F238" s="283" t="s">
        <v>2275</v>
      </c>
      <c r="G238" s="284" t="s">
        <v>266</v>
      </c>
      <c r="H238" s="285">
        <v>25</v>
      </c>
      <c r="I238" s="286"/>
      <c r="J238" s="287">
        <f>ROUND(I238*H238,2)</f>
        <v>0</v>
      </c>
      <c r="K238" s="288"/>
      <c r="L238" s="289"/>
      <c r="M238" s="290" t="s">
        <v>1</v>
      </c>
      <c r="N238" s="291" t="s">
        <v>43</v>
      </c>
      <c r="O238" s="93"/>
      <c r="P238" s="239">
        <f>O238*H238</f>
        <v>0</v>
      </c>
      <c r="Q238" s="239">
        <v>0.00035</v>
      </c>
      <c r="R238" s="239">
        <f>Q238*H238</f>
        <v>0.0087499999999999991</v>
      </c>
      <c r="S238" s="239">
        <v>0</v>
      </c>
      <c r="T238" s="240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41" t="s">
        <v>328</v>
      </c>
      <c r="AT238" s="241" t="s">
        <v>227</v>
      </c>
      <c r="AU238" s="241" t="s">
        <v>85</v>
      </c>
      <c r="AY238" s="18" t="s">
        <v>161</v>
      </c>
      <c r="BE238" s="242">
        <f>IF(N238="základní",J238,0)</f>
        <v>0</v>
      </c>
      <c r="BF238" s="242">
        <f>IF(N238="snížená",J238,0)</f>
        <v>0</v>
      </c>
      <c r="BG238" s="242">
        <f>IF(N238="zákl. přenesená",J238,0)</f>
        <v>0</v>
      </c>
      <c r="BH238" s="242">
        <f>IF(N238="sníž. přenesená",J238,0)</f>
        <v>0</v>
      </c>
      <c r="BI238" s="242">
        <f>IF(N238="nulová",J238,0)</f>
        <v>0</v>
      </c>
      <c r="BJ238" s="18" t="s">
        <v>167</v>
      </c>
      <c r="BK238" s="242">
        <f>ROUND(I238*H238,2)</f>
        <v>0</v>
      </c>
      <c r="BL238" s="18" t="s">
        <v>248</v>
      </c>
      <c r="BM238" s="241" t="s">
        <v>2276</v>
      </c>
    </row>
    <row r="239" s="2" customFormat="1">
      <c r="A239" s="39"/>
      <c r="B239" s="40"/>
      <c r="C239" s="41"/>
      <c r="D239" s="243" t="s">
        <v>169</v>
      </c>
      <c r="E239" s="41"/>
      <c r="F239" s="244" t="s">
        <v>2275</v>
      </c>
      <c r="G239" s="41"/>
      <c r="H239" s="41"/>
      <c r="I239" s="245"/>
      <c r="J239" s="41"/>
      <c r="K239" s="41"/>
      <c r="L239" s="45"/>
      <c r="M239" s="246"/>
      <c r="N239" s="247"/>
      <c r="O239" s="93"/>
      <c r="P239" s="93"/>
      <c r="Q239" s="93"/>
      <c r="R239" s="93"/>
      <c r="S239" s="93"/>
      <c r="T239" s="94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169</v>
      </c>
      <c r="AU239" s="18" t="s">
        <v>85</v>
      </c>
    </row>
    <row r="240" s="2" customFormat="1" ht="21.75" customHeight="1">
      <c r="A240" s="39"/>
      <c r="B240" s="40"/>
      <c r="C240" s="281" t="s">
        <v>453</v>
      </c>
      <c r="D240" s="281" t="s">
        <v>227</v>
      </c>
      <c r="E240" s="282" t="s">
        <v>2277</v>
      </c>
      <c r="F240" s="283" t="s">
        <v>2278</v>
      </c>
      <c r="G240" s="284" t="s">
        <v>266</v>
      </c>
      <c r="H240" s="285">
        <v>18</v>
      </c>
      <c r="I240" s="286"/>
      <c r="J240" s="287">
        <f>ROUND(I240*H240,2)</f>
        <v>0</v>
      </c>
      <c r="K240" s="288"/>
      <c r="L240" s="289"/>
      <c r="M240" s="290" t="s">
        <v>1</v>
      </c>
      <c r="N240" s="291" t="s">
        <v>43</v>
      </c>
      <c r="O240" s="93"/>
      <c r="P240" s="239">
        <f>O240*H240</f>
        <v>0</v>
      </c>
      <c r="Q240" s="239">
        <v>9.0000000000000006E-05</v>
      </c>
      <c r="R240" s="239">
        <f>Q240*H240</f>
        <v>0.0016200000000000001</v>
      </c>
      <c r="S240" s="239">
        <v>0</v>
      </c>
      <c r="T240" s="240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41" t="s">
        <v>328</v>
      </c>
      <c r="AT240" s="241" t="s">
        <v>227</v>
      </c>
      <c r="AU240" s="241" t="s">
        <v>85</v>
      </c>
      <c r="AY240" s="18" t="s">
        <v>161</v>
      </c>
      <c r="BE240" s="242">
        <f>IF(N240="základní",J240,0)</f>
        <v>0</v>
      </c>
      <c r="BF240" s="242">
        <f>IF(N240="snížená",J240,0)</f>
        <v>0</v>
      </c>
      <c r="BG240" s="242">
        <f>IF(N240="zákl. přenesená",J240,0)</f>
        <v>0</v>
      </c>
      <c r="BH240" s="242">
        <f>IF(N240="sníž. přenesená",J240,0)</f>
        <v>0</v>
      </c>
      <c r="BI240" s="242">
        <f>IF(N240="nulová",J240,0)</f>
        <v>0</v>
      </c>
      <c r="BJ240" s="18" t="s">
        <v>167</v>
      </c>
      <c r="BK240" s="242">
        <f>ROUND(I240*H240,2)</f>
        <v>0</v>
      </c>
      <c r="BL240" s="18" t="s">
        <v>248</v>
      </c>
      <c r="BM240" s="241" t="s">
        <v>2279</v>
      </c>
    </row>
    <row r="241" s="2" customFormat="1">
      <c r="A241" s="39"/>
      <c r="B241" s="40"/>
      <c r="C241" s="41"/>
      <c r="D241" s="243" t="s">
        <v>169</v>
      </c>
      <c r="E241" s="41"/>
      <c r="F241" s="244" t="s">
        <v>2278</v>
      </c>
      <c r="G241" s="41"/>
      <c r="H241" s="41"/>
      <c r="I241" s="245"/>
      <c r="J241" s="41"/>
      <c r="K241" s="41"/>
      <c r="L241" s="45"/>
      <c r="M241" s="246"/>
      <c r="N241" s="247"/>
      <c r="O241" s="93"/>
      <c r="P241" s="93"/>
      <c r="Q241" s="93"/>
      <c r="R241" s="93"/>
      <c r="S241" s="93"/>
      <c r="T241" s="94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169</v>
      </c>
      <c r="AU241" s="18" t="s">
        <v>85</v>
      </c>
    </row>
    <row r="242" s="2" customFormat="1" ht="16.5" customHeight="1">
      <c r="A242" s="39"/>
      <c r="B242" s="40"/>
      <c r="C242" s="281" t="s">
        <v>459</v>
      </c>
      <c r="D242" s="281" t="s">
        <v>227</v>
      </c>
      <c r="E242" s="282" t="s">
        <v>2280</v>
      </c>
      <c r="F242" s="283" t="s">
        <v>2281</v>
      </c>
      <c r="G242" s="284" t="s">
        <v>266</v>
      </c>
      <c r="H242" s="285">
        <v>12</v>
      </c>
      <c r="I242" s="286"/>
      <c r="J242" s="287">
        <f>ROUND(I242*H242,2)</f>
        <v>0</v>
      </c>
      <c r="K242" s="288"/>
      <c r="L242" s="289"/>
      <c r="M242" s="290" t="s">
        <v>1</v>
      </c>
      <c r="N242" s="291" t="s">
        <v>43</v>
      </c>
      <c r="O242" s="93"/>
      <c r="P242" s="239">
        <f>O242*H242</f>
        <v>0</v>
      </c>
      <c r="Q242" s="239">
        <v>0.00022000000000000001</v>
      </c>
      <c r="R242" s="239">
        <f>Q242*H242</f>
        <v>0.00264</v>
      </c>
      <c r="S242" s="239">
        <v>0</v>
      </c>
      <c r="T242" s="240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41" t="s">
        <v>328</v>
      </c>
      <c r="AT242" s="241" t="s">
        <v>227</v>
      </c>
      <c r="AU242" s="241" t="s">
        <v>85</v>
      </c>
      <c r="AY242" s="18" t="s">
        <v>161</v>
      </c>
      <c r="BE242" s="242">
        <f>IF(N242="základní",J242,0)</f>
        <v>0</v>
      </c>
      <c r="BF242" s="242">
        <f>IF(N242="snížená",J242,0)</f>
        <v>0</v>
      </c>
      <c r="BG242" s="242">
        <f>IF(N242="zákl. přenesená",J242,0)</f>
        <v>0</v>
      </c>
      <c r="BH242" s="242">
        <f>IF(N242="sníž. přenesená",J242,0)</f>
        <v>0</v>
      </c>
      <c r="BI242" s="242">
        <f>IF(N242="nulová",J242,0)</f>
        <v>0</v>
      </c>
      <c r="BJ242" s="18" t="s">
        <v>167</v>
      </c>
      <c r="BK242" s="242">
        <f>ROUND(I242*H242,2)</f>
        <v>0</v>
      </c>
      <c r="BL242" s="18" t="s">
        <v>248</v>
      </c>
      <c r="BM242" s="241" t="s">
        <v>2282</v>
      </c>
    </row>
    <row r="243" s="2" customFormat="1">
      <c r="A243" s="39"/>
      <c r="B243" s="40"/>
      <c r="C243" s="41"/>
      <c r="D243" s="243" t="s">
        <v>169</v>
      </c>
      <c r="E243" s="41"/>
      <c r="F243" s="244" t="s">
        <v>2281</v>
      </c>
      <c r="G243" s="41"/>
      <c r="H243" s="41"/>
      <c r="I243" s="245"/>
      <c r="J243" s="41"/>
      <c r="K243" s="41"/>
      <c r="L243" s="45"/>
      <c r="M243" s="246"/>
      <c r="N243" s="247"/>
      <c r="O243" s="93"/>
      <c r="P243" s="93"/>
      <c r="Q243" s="93"/>
      <c r="R243" s="93"/>
      <c r="S243" s="93"/>
      <c r="T243" s="94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169</v>
      </c>
      <c r="AU243" s="18" t="s">
        <v>85</v>
      </c>
    </row>
    <row r="244" s="2" customFormat="1" ht="16.5" customHeight="1">
      <c r="A244" s="39"/>
      <c r="B244" s="40"/>
      <c r="C244" s="229" t="s">
        <v>464</v>
      </c>
      <c r="D244" s="229" t="s">
        <v>163</v>
      </c>
      <c r="E244" s="230" t="s">
        <v>2283</v>
      </c>
      <c r="F244" s="231" t="s">
        <v>2284</v>
      </c>
      <c r="G244" s="232" t="s">
        <v>266</v>
      </c>
      <c r="H244" s="233">
        <v>12</v>
      </c>
      <c r="I244" s="234"/>
      <c r="J244" s="235">
        <f>ROUND(I244*H244,2)</f>
        <v>0</v>
      </c>
      <c r="K244" s="236"/>
      <c r="L244" s="45"/>
      <c r="M244" s="237" t="s">
        <v>1</v>
      </c>
      <c r="N244" s="238" t="s">
        <v>43</v>
      </c>
      <c r="O244" s="93"/>
      <c r="P244" s="239">
        <f>O244*H244</f>
        <v>0</v>
      </c>
      <c r="Q244" s="239">
        <v>0</v>
      </c>
      <c r="R244" s="239">
        <f>Q244*H244</f>
        <v>0</v>
      </c>
      <c r="S244" s="239">
        <v>0</v>
      </c>
      <c r="T244" s="240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41" t="s">
        <v>248</v>
      </c>
      <c r="AT244" s="241" t="s">
        <v>163</v>
      </c>
      <c r="AU244" s="241" t="s">
        <v>85</v>
      </c>
      <c r="AY244" s="18" t="s">
        <v>161</v>
      </c>
      <c r="BE244" s="242">
        <f>IF(N244="základní",J244,0)</f>
        <v>0</v>
      </c>
      <c r="BF244" s="242">
        <f>IF(N244="snížená",J244,0)</f>
        <v>0</v>
      </c>
      <c r="BG244" s="242">
        <f>IF(N244="zákl. přenesená",J244,0)</f>
        <v>0</v>
      </c>
      <c r="BH244" s="242">
        <f>IF(N244="sníž. přenesená",J244,0)</f>
        <v>0</v>
      </c>
      <c r="BI244" s="242">
        <f>IF(N244="nulová",J244,0)</f>
        <v>0</v>
      </c>
      <c r="BJ244" s="18" t="s">
        <v>167</v>
      </c>
      <c r="BK244" s="242">
        <f>ROUND(I244*H244,2)</f>
        <v>0</v>
      </c>
      <c r="BL244" s="18" t="s">
        <v>248</v>
      </c>
      <c r="BM244" s="241" t="s">
        <v>2285</v>
      </c>
    </row>
    <row r="245" s="2" customFormat="1">
      <c r="A245" s="39"/>
      <c r="B245" s="40"/>
      <c r="C245" s="41"/>
      <c r="D245" s="243" t="s">
        <v>169</v>
      </c>
      <c r="E245" s="41"/>
      <c r="F245" s="244" t="s">
        <v>2284</v>
      </c>
      <c r="G245" s="41"/>
      <c r="H245" s="41"/>
      <c r="I245" s="245"/>
      <c r="J245" s="41"/>
      <c r="K245" s="41"/>
      <c r="L245" s="45"/>
      <c r="M245" s="246"/>
      <c r="N245" s="247"/>
      <c r="O245" s="93"/>
      <c r="P245" s="93"/>
      <c r="Q245" s="93"/>
      <c r="R245" s="93"/>
      <c r="S245" s="93"/>
      <c r="T245" s="94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169</v>
      </c>
      <c r="AU245" s="18" t="s">
        <v>85</v>
      </c>
    </row>
    <row r="246" s="2" customFormat="1" ht="16.5" customHeight="1">
      <c r="A246" s="39"/>
      <c r="B246" s="40"/>
      <c r="C246" s="281" t="s">
        <v>469</v>
      </c>
      <c r="D246" s="281" t="s">
        <v>227</v>
      </c>
      <c r="E246" s="282" t="s">
        <v>2286</v>
      </c>
      <c r="F246" s="283" t="s">
        <v>2287</v>
      </c>
      <c r="G246" s="284" t="s">
        <v>266</v>
      </c>
      <c r="H246" s="285">
        <v>12</v>
      </c>
      <c r="I246" s="286"/>
      <c r="J246" s="287">
        <f>ROUND(I246*H246,2)</f>
        <v>0</v>
      </c>
      <c r="K246" s="288"/>
      <c r="L246" s="289"/>
      <c r="M246" s="290" t="s">
        <v>1</v>
      </c>
      <c r="N246" s="291" t="s">
        <v>43</v>
      </c>
      <c r="O246" s="93"/>
      <c r="P246" s="239">
        <f>O246*H246</f>
        <v>0</v>
      </c>
      <c r="Q246" s="239">
        <v>0.00023000000000000001</v>
      </c>
      <c r="R246" s="239">
        <f>Q246*H246</f>
        <v>0.0027600000000000003</v>
      </c>
      <c r="S246" s="239">
        <v>0</v>
      </c>
      <c r="T246" s="240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41" t="s">
        <v>328</v>
      </c>
      <c r="AT246" s="241" t="s">
        <v>227</v>
      </c>
      <c r="AU246" s="241" t="s">
        <v>85</v>
      </c>
      <c r="AY246" s="18" t="s">
        <v>161</v>
      </c>
      <c r="BE246" s="242">
        <f>IF(N246="základní",J246,0)</f>
        <v>0</v>
      </c>
      <c r="BF246" s="242">
        <f>IF(N246="snížená",J246,0)</f>
        <v>0</v>
      </c>
      <c r="BG246" s="242">
        <f>IF(N246="zákl. přenesená",J246,0)</f>
        <v>0</v>
      </c>
      <c r="BH246" s="242">
        <f>IF(N246="sníž. přenesená",J246,0)</f>
        <v>0</v>
      </c>
      <c r="BI246" s="242">
        <f>IF(N246="nulová",J246,0)</f>
        <v>0</v>
      </c>
      <c r="BJ246" s="18" t="s">
        <v>167</v>
      </c>
      <c r="BK246" s="242">
        <f>ROUND(I246*H246,2)</f>
        <v>0</v>
      </c>
      <c r="BL246" s="18" t="s">
        <v>248</v>
      </c>
      <c r="BM246" s="241" t="s">
        <v>2288</v>
      </c>
    </row>
    <row r="247" s="2" customFormat="1">
      <c r="A247" s="39"/>
      <c r="B247" s="40"/>
      <c r="C247" s="41"/>
      <c r="D247" s="243" t="s">
        <v>169</v>
      </c>
      <c r="E247" s="41"/>
      <c r="F247" s="244" t="s">
        <v>2287</v>
      </c>
      <c r="G247" s="41"/>
      <c r="H247" s="41"/>
      <c r="I247" s="245"/>
      <c r="J247" s="41"/>
      <c r="K247" s="41"/>
      <c r="L247" s="45"/>
      <c r="M247" s="246"/>
      <c r="N247" s="247"/>
      <c r="O247" s="93"/>
      <c r="P247" s="93"/>
      <c r="Q247" s="93"/>
      <c r="R247" s="93"/>
      <c r="S247" s="93"/>
      <c r="T247" s="94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169</v>
      </c>
      <c r="AU247" s="18" t="s">
        <v>85</v>
      </c>
    </row>
    <row r="248" s="2" customFormat="1" ht="16.5" customHeight="1">
      <c r="A248" s="39"/>
      <c r="B248" s="40"/>
      <c r="C248" s="229" t="s">
        <v>473</v>
      </c>
      <c r="D248" s="229" t="s">
        <v>163</v>
      </c>
      <c r="E248" s="230" t="s">
        <v>2289</v>
      </c>
      <c r="F248" s="231" t="s">
        <v>2290</v>
      </c>
      <c r="G248" s="232" t="s">
        <v>266</v>
      </c>
      <c r="H248" s="233">
        <v>25</v>
      </c>
      <c r="I248" s="234"/>
      <c r="J248" s="235">
        <f>ROUND(I248*H248,2)</f>
        <v>0</v>
      </c>
      <c r="K248" s="236"/>
      <c r="L248" s="45"/>
      <c r="M248" s="237" t="s">
        <v>1</v>
      </c>
      <c r="N248" s="238" t="s">
        <v>43</v>
      </c>
      <c r="O248" s="93"/>
      <c r="P248" s="239">
        <f>O248*H248</f>
        <v>0</v>
      </c>
      <c r="Q248" s="239">
        <v>0</v>
      </c>
      <c r="R248" s="239">
        <f>Q248*H248</f>
        <v>0</v>
      </c>
      <c r="S248" s="239">
        <v>0</v>
      </c>
      <c r="T248" s="240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41" t="s">
        <v>248</v>
      </c>
      <c r="AT248" s="241" t="s">
        <v>163</v>
      </c>
      <c r="AU248" s="241" t="s">
        <v>85</v>
      </c>
      <c r="AY248" s="18" t="s">
        <v>161</v>
      </c>
      <c r="BE248" s="242">
        <f>IF(N248="základní",J248,0)</f>
        <v>0</v>
      </c>
      <c r="BF248" s="242">
        <f>IF(N248="snížená",J248,0)</f>
        <v>0</v>
      </c>
      <c r="BG248" s="242">
        <f>IF(N248="zákl. přenesená",J248,0)</f>
        <v>0</v>
      </c>
      <c r="BH248" s="242">
        <f>IF(N248="sníž. přenesená",J248,0)</f>
        <v>0</v>
      </c>
      <c r="BI248" s="242">
        <f>IF(N248="nulová",J248,0)</f>
        <v>0</v>
      </c>
      <c r="BJ248" s="18" t="s">
        <v>167</v>
      </c>
      <c r="BK248" s="242">
        <f>ROUND(I248*H248,2)</f>
        <v>0</v>
      </c>
      <c r="BL248" s="18" t="s">
        <v>248</v>
      </c>
      <c r="BM248" s="241" t="s">
        <v>2291</v>
      </c>
    </row>
    <row r="249" s="2" customFormat="1">
      <c r="A249" s="39"/>
      <c r="B249" s="40"/>
      <c r="C249" s="41"/>
      <c r="D249" s="243" t="s">
        <v>169</v>
      </c>
      <c r="E249" s="41"/>
      <c r="F249" s="244" t="s">
        <v>2290</v>
      </c>
      <c r="G249" s="41"/>
      <c r="H249" s="41"/>
      <c r="I249" s="245"/>
      <c r="J249" s="41"/>
      <c r="K249" s="41"/>
      <c r="L249" s="45"/>
      <c r="M249" s="246"/>
      <c r="N249" s="247"/>
      <c r="O249" s="93"/>
      <c r="P249" s="93"/>
      <c r="Q249" s="93"/>
      <c r="R249" s="93"/>
      <c r="S249" s="93"/>
      <c r="T249" s="94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169</v>
      </c>
      <c r="AU249" s="18" t="s">
        <v>85</v>
      </c>
    </row>
    <row r="250" s="13" customFormat="1">
      <c r="A250" s="13"/>
      <c r="B250" s="248"/>
      <c r="C250" s="249"/>
      <c r="D250" s="243" t="s">
        <v>178</v>
      </c>
      <c r="E250" s="250" t="s">
        <v>1</v>
      </c>
      <c r="F250" s="251" t="s">
        <v>2292</v>
      </c>
      <c r="G250" s="249"/>
      <c r="H250" s="252">
        <v>25</v>
      </c>
      <c r="I250" s="253"/>
      <c r="J250" s="249"/>
      <c r="K250" s="249"/>
      <c r="L250" s="254"/>
      <c r="M250" s="255"/>
      <c r="N250" s="256"/>
      <c r="O250" s="256"/>
      <c r="P250" s="256"/>
      <c r="Q250" s="256"/>
      <c r="R250" s="256"/>
      <c r="S250" s="256"/>
      <c r="T250" s="257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58" t="s">
        <v>178</v>
      </c>
      <c r="AU250" s="258" t="s">
        <v>85</v>
      </c>
      <c r="AV250" s="13" t="s">
        <v>85</v>
      </c>
      <c r="AW250" s="13" t="s">
        <v>32</v>
      </c>
      <c r="AX250" s="13" t="s">
        <v>83</v>
      </c>
      <c r="AY250" s="258" t="s">
        <v>161</v>
      </c>
    </row>
    <row r="251" s="2" customFormat="1" ht="24.15" customHeight="1">
      <c r="A251" s="39"/>
      <c r="B251" s="40"/>
      <c r="C251" s="281" t="s">
        <v>477</v>
      </c>
      <c r="D251" s="281" t="s">
        <v>227</v>
      </c>
      <c r="E251" s="282" t="s">
        <v>2293</v>
      </c>
      <c r="F251" s="283" t="s">
        <v>2294</v>
      </c>
      <c r="G251" s="284" t="s">
        <v>266</v>
      </c>
      <c r="H251" s="285">
        <v>4</v>
      </c>
      <c r="I251" s="286"/>
      <c r="J251" s="287">
        <f>ROUND(I251*H251,2)</f>
        <v>0</v>
      </c>
      <c r="K251" s="288"/>
      <c r="L251" s="289"/>
      <c r="M251" s="290" t="s">
        <v>1</v>
      </c>
      <c r="N251" s="291" t="s">
        <v>43</v>
      </c>
      <c r="O251" s="93"/>
      <c r="P251" s="239">
        <f>O251*H251</f>
        <v>0</v>
      </c>
      <c r="Q251" s="239">
        <v>0.00018000000000000001</v>
      </c>
      <c r="R251" s="239">
        <f>Q251*H251</f>
        <v>0.00072000000000000005</v>
      </c>
      <c r="S251" s="239">
        <v>0</v>
      </c>
      <c r="T251" s="240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41" t="s">
        <v>328</v>
      </c>
      <c r="AT251" s="241" t="s">
        <v>227</v>
      </c>
      <c r="AU251" s="241" t="s">
        <v>85</v>
      </c>
      <c r="AY251" s="18" t="s">
        <v>161</v>
      </c>
      <c r="BE251" s="242">
        <f>IF(N251="základní",J251,0)</f>
        <v>0</v>
      </c>
      <c r="BF251" s="242">
        <f>IF(N251="snížená",J251,0)</f>
        <v>0</v>
      </c>
      <c r="BG251" s="242">
        <f>IF(N251="zákl. přenesená",J251,0)</f>
        <v>0</v>
      </c>
      <c r="BH251" s="242">
        <f>IF(N251="sníž. přenesená",J251,0)</f>
        <v>0</v>
      </c>
      <c r="BI251" s="242">
        <f>IF(N251="nulová",J251,0)</f>
        <v>0</v>
      </c>
      <c r="BJ251" s="18" t="s">
        <v>167</v>
      </c>
      <c r="BK251" s="242">
        <f>ROUND(I251*H251,2)</f>
        <v>0</v>
      </c>
      <c r="BL251" s="18" t="s">
        <v>248</v>
      </c>
      <c r="BM251" s="241" t="s">
        <v>2295</v>
      </c>
    </row>
    <row r="252" s="2" customFormat="1">
      <c r="A252" s="39"/>
      <c r="B252" s="40"/>
      <c r="C252" s="41"/>
      <c r="D252" s="243" t="s">
        <v>169</v>
      </c>
      <c r="E252" s="41"/>
      <c r="F252" s="244" t="s">
        <v>2294</v>
      </c>
      <c r="G252" s="41"/>
      <c r="H252" s="41"/>
      <c r="I252" s="245"/>
      <c r="J252" s="41"/>
      <c r="K252" s="41"/>
      <c r="L252" s="45"/>
      <c r="M252" s="246"/>
      <c r="N252" s="247"/>
      <c r="O252" s="93"/>
      <c r="P252" s="93"/>
      <c r="Q252" s="93"/>
      <c r="R252" s="93"/>
      <c r="S252" s="93"/>
      <c r="T252" s="94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169</v>
      </c>
      <c r="AU252" s="18" t="s">
        <v>85</v>
      </c>
    </row>
    <row r="253" s="2" customFormat="1" ht="16.5" customHeight="1">
      <c r="A253" s="39"/>
      <c r="B253" s="40"/>
      <c r="C253" s="281" t="s">
        <v>482</v>
      </c>
      <c r="D253" s="281" t="s">
        <v>227</v>
      </c>
      <c r="E253" s="282" t="s">
        <v>2296</v>
      </c>
      <c r="F253" s="283" t="s">
        <v>2297</v>
      </c>
      <c r="G253" s="284" t="s">
        <v>266</v>
      </c>
      <c r="H253" s="285">
        <v>1</v>
      </c>
      <c r="I253" s="286"/>
      <c r="J253" s="287">
        <f>ROUND(I253*H253,2)</f>
        <v>0</v>
      </c>
      <c r="K253" s="288"/>
      <c r="L253" s="289"/>
      <c r="M253" s="290" t="s">
        <v>1</v>
      </c>
      <c r="N253" s="291" t="s">
        <v>43</v>
      </c>
      <c r="O253" s="93"/>
      <c r="P253" s="239">
        <f>O253*H253</f>
        <v>0</v>
      </c>
      <c r="Q253" s="239">
        <v>0.00042999999999999999</v>
      </c>
      <c r="R253" s="239">
        <f>Q253*H253</f>
        <v>0.00042999999999999999</v>
      </c>
      <c r="S253" s="239">
        <v>0</v>
      </c>
      <c r="T253" s="240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41" t="s">
        <v>328</v>
      </c>
      <c r="AT253" s="241" t="s">
        <v>227</v>
      </c>
      <c r="AU253" s="241" t="s">
        <v>85</v>
      </c>
      <c r="AY253" s="18" t="s">
        <v>161</v>
      </c>
      <c r="BE253" s="242">
        <f>IF(N253="základní",J253,0)</f>
        <v>0</v>
      </c>
      <c r="BF253" s="242">
        <f>IF(N253="snížená",J253,0)</f>
        <v>0</v>
      </c>
      <c r="BG253" s="242">
        <f>IF(N253="zákl. přenesená",J253,0)</f>
        <v>0</v>
      </c>
      <c r="BH253" s="242">
        <f>IF(N253="sníž. přenesená",J253,0)</f>
        <v>0</v>
      </c>
      <c r="BI253" s="242">
        <f>IF(N253="nulová",J253,0)</f>
        <v>0</v>
      </c>
      <c r="BJ253" s="18" t="s">
        <v>167</v>
      </c>
      <c r="BK253" s="242">
        <f>ROUND(I253*H253,2)</f>
        <v>0</v>
      </c>
      <c r="BL253" s="18" t="s">
        <v>248</v>
      </c>
      <c r="BM253" s="241" t="s">
        <v>2298</v>
      </c>
    </row>
    <row r="254" s="2" customFormat="1">
      <c r="A254" s="39"/>
      <c r="B254" s="40"/>
      <c r="C254" s="41"/>
      <c r="D254" s="243" t="s">
        <v>169</v>
      </c>
      <c r="E254" s="41"/>
      <c r="F254" s="244" t="s">
        <v>2297</v>
      </c>
      <c r="G254" s="41"/>
      <c r="H254" s="41"/>
      <c r="I254" s="245"/>
      <c r="J254" s="41"/>
      <c r="K254" s="41"/>
      <c r="L254" s="45"/>
      <c r="M254" s="246"/>
      <c r="N254" s="247"/>
      <c r="O254" s="93"/>
      <c r="P254" s="93"/>
      <c r="Q254" s="93"/>
      <c r="R254" s="93"/>
      <c r="S254" s="93"/>
      <c r="T254" s="94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169</v>
      </c>
      <c r="AU254" s="18" t="s">
        <v>85</v>
      </c>
    </row>
    <row r="255" s="2" customFormat="1" ht="24.15" customHeight="1">
      <c r="A255" s="39"/>
      <c r="B255" s="40"/>
      <c r="C255" s="281" t="s">
        <v>488</v>
      </c>
      <c r="D255" s="281" t="s">
        <v>227</v>
      </c>
      <c r="E255" s="282" t="s">
        <v>2299</v>
      </c>
      <c r="F255" s="283" t="s">
        <v>2300</v>
      </c>
      <c r="G255" s="284" t="s">
        <v>266</v>
      </c>
      <c r="H255" s="285">
        <v>8</v>
      </c>
      <c r="I255" s="286"/>
      <c r="J255" s="287">
        <f>ROUND(I255*H255,2)</f>
        <v>0</v>
      </c>
      <c r="K255" s="288"/>
      <c r="L255" s="289"/>
      <c r="M255" s="290" t="s">
        <v>1</v>
      </c>
      <c r="N255" s="291" t="s">
        <v>43</v>
      </c>
      <c r="O255" s="93"/>
      <c r="P255" s="239">
        <f>O255*H255</f>
        <v>0</v>
      </c>
      <c r="Q255" s="239">
        <v>0.00025999999999999998</v>
      </c>
      <c r="R255" s="239">
        <f>Q255*H255</f>
        <v>0.0020799999999999998</v>
      </c>
      <c r="S255" s="239">
        <v>0</v>
      </c>
      <c r="T255" s="240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41" t="s">
        <v>328</v>
      </c>
      <c r="AT255" s="241" t="s">
        <v>227</v>
      </c>
      <c r="AU255" s="241" t="s">
        <v>85</v>
      </c>
      <c r="AY255" s="18" t="s">
        <v>161</v>
      </c>
      <c r="BE255" s="242">
        <f>IF(N255="základní",J255,0)</f>
        <v>0</v>
      </c>
      <c r="BF255" s="242">
        <f>IF(N255="snížená",J255,0)</f>
        <v>0</v>
      </c>
      <c r="BG255" s="242">
        <f>IF(N255="zákl. přenesená",J255,0)</f>
        <v>0</v>
      </c>
      <c r="BH255" s="242">
        <f>IF(N255="sníž. přenesená",J255,0)</f>
        <v>0</v>
      </c>
      <c r="BI255" s="242">
        <f>IF(N255="nulová",J255,0)</f>
        <v>0</v>
      </c>
      <c r="BJ255" s="18" t="s">
        <v>167</v>
      </c>
      <c r="BK255" s="242">
        <f>ROUND(I255*H255,2)</f>
        <v>0</v>
      </c>
      <c r="BL255" s="18" t="s">
        <v>248</v>
      </c>
      <c r="BM255" s="241" t="s">
        <v>2301</v>
      </c>
    </row>
    <row r="256" s="2" customFormat="1">
      <c r="A256" s="39"/>
      <c r="B256" s="40"/>
      <c r="C256" s="41"/>
      <c r="D256" s="243" t="s">
        <v>169</v>
      </c>
      <c r="E256" s="41"/>
      <c r="F256" s="244" t="s">
        <v>2300</v>
      </c>
      <c r="G256" s="41"/>
      <c r="H256" s="41"/>
      <c r="I256" s="245"/>
      <c r="J256" s="41"/>
      <c r="K256" s="41"/>
      <c r="L256" s="45"/>
      <c r="M256" s="246"/>
      <c r="N256" s="247"/>
      <c r="O256" s="93"/>
      <c r="P256" s="93"/>
      <c r="Q256" s="93"/>
      <c r="R256" s="93"/>
      <c r="S256" s="93"/>
      <c r="T256" s="94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169</v>
      </c>
      <c r="AU256" s="18" t="s">
        <v>85</v>
      </c>
    </row>
    <row r="257" s="2" customFormat="1" ht="24.15" customHeight="1">
      <c r="A257" s="39"/>
      <c r="B257" s="40"/>
      <c r="C257" s="281" t="s">
        <v>493</v>
      </c>
      <c r="D257" s="281" t="s">
        <v>227</v>
      </c>
      <c r="E257" s="282" t="s">
        <v>2302</v>
      </c>
      <c r="F257" s="283" t="s">
        <v>2303</v>
      </c>
      <c r="G257" s="284" t="s">
        <v>266</v>
      </c>
      <c r="H257" s="285">
        <v>12</v>
      </c>
      <c r="I257" s="286"/>
      <c r="J257" s="287">
        <f>ROUND(I257*H257,2)</f>
        <v>0</v>
      </c>
      <c r="K257" s="288"/>
      <c r="L257" s="289"/>
      <c r="M257" s="290" t="s">
        <v>1</v>
      </c>
      <c r="N257" s="291" t="s">
        <v>43</v>
      </c>
      <c r="O257" s="93"/>
      <c r="P257" s="239">
        <f>O257*H257</f>
        <v>0</v>
      </c>
      <c r="Q257" s="239">
        <v>0.00069999999999999999</v>
      </c>
      <c r="R257" s="239">
        <f>Q257*H257</f>
        <v>0.0083999999999999995</v>
      </c>
      <c r="S257" s="239">
        <v>0</v>
      </c>
      <c r="T257" s="240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41" t="s">
        <v>328</v>
      </c>
      <c r="AT257" s="241" t="s">
        <v>227</v>
      </c>
      <c r="AU257" s="241" t="s">
        <v>85</v>
      </c>
      <c r="AY257" s="18" t="s">
        <v>161</v>
      </c>
      <c r="BE257" s="242">
        <f>IF(N257="základní",J257,0)</f>
        <v>0</v>
      </c>
      <c r="BF257" s="242">
        <f>IF(N257="snížená",J257,0)</f>
        <v>0</v>
      </c>
      <c r="BG257" s="242">
        <f>IF(N257="zákl. přenesená",J257,0)</f>
        <v>0</v>
      </c>
      <c r="BH257" s="242">
        <f>IF(N257="sníž. přenesená",J257,0)</f>
        <v>0</v>
      </c>
      <c r="BI257" s="242">
        <f>IF(N257="nulová",J257,0)</f>
        <v>0</v>
      </c>
      <c r="BJ257" s="18" t="s">
        <v>167</v>
      </c>
      <c r="BK257" s="242">
        <f>ROUND(I257*H257,2)</f>
        <v>0</v>
      </c>
      <c r="BL257" s="18" t="s">
        <v>248</v>
      </c>
      <c r="BM257" s="241" t="s">
        <v>2304</v>
      </c>
    </row>
    <row r="258" s="2" customFormat="1">
      <c r="A258" s="39"/>
      <c r="B258" s="40"/>
      <c r="C258" s="41"/>
      <c r="D258" s="243" t="s">
        <v>169</v>
      </c>
      <c r="E258" s="41"/>
      <c r="F258" s="244" t="s">
        <v>2303</v>
      </c>
      <c r="G258" s="41"/>
      <c r="H258" s="41"/>
      <c r="I258" s="245"/>
      <c r="J258" s="41"/>
      <c r="K258" s="41"/>
      <c r="L258" s="45"/>
      <c r="M258" s="246"/>
      <c r="N258" s="247"/>
      <c r="O258" s="93"/>
      <c r="P258" s="93"/>
      <c r="Q258" s="93"/>
      <c r="R258" s="93"/>
      <c r="S258" s="93"/>
      <c r="T258" s="94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169</v>
      </c>
      <c r="AU258" s="18" t="s">
        <v>85</v>
      </c>
    </row>
    <row r="259" s="2" customFormat="1" ht="16.5" customHeight="1">
      <c r="A259" s="39"/>
      <c r="B259" s="40"/>
      <c r="C259" s="229" t="s">
        <v>498</v>
      </c>
      <c r="D259" s="229" t="s">
        <v>163</v>
      </c>
      <c r="E259" s="230" t="s">
        <v>2305</v>
      </c>
      <c r="F259" s="231" t="s">
        <v>2306</v>
      </c>
      <c r="G259" s="232" t="s">
        <v>266</v>
      </c>
      <c r="H259" s="233">
        <v>4</v>
      </c>
      <c r="I259" s="234"/>
      <c r="J259" s="235">
        <f>ROUND(I259*H259,2)</f>
        <v>0</v>
      </c>
      <c r="K259" s="236"/>
      <c r="L259" s="45"/>
      <c r="M259" s="237" t="s">
        <v>1</v>
      </c>
      <c r="N259" s="238" t="s">
        <v>43</v>
      </c>
      <c r="O259" s="93"/>
      <c r="P259" s="239">
        <f>O259*H259</f>
        <v>0</v>
      </c>
      <c r="Q259" s="239">
        <v>0</v>
      </c>
      <c r="R259" s="239">
        <f>Q259*H259</f>
        <v>0</v>
      </c>
      <c r="S259" s="239">
        <v>0</v>
      </c>
      <c r="T259" s="240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41" t="s">
        <v>248</v>
      </c>
      <c r="AT259" s="241" t="s">
        <v>163</v>
      </c>
      <c r="AU259" s="241" t="s">
        <v>85</v>
      </c>
      <c r="AY259" s="18" t="s">
        <v>161</v>
      </c>
      <c r="BE259" s="242">
        <f>IF(N259="základní",J259,0)</f>
        <v>0</v>
      </c>
      <c r="BF259" s="242">
        <f>IF(N259="snížená",J259,0)</f>
        <v>0</v>
      </c>
      <c r="BG259" s="242">
        <f>IF(N259="zákl. přenesená",J259,0)</f>
        <v>0</v>
      </c>
      <c r="BH259" s="242">
        <f>IF(N259="sníž. přenesená",J259,0)</f>
        <v>0</v>
      </c>
      <c r="BI259" s="242">
        <f>IF(N259="nulová",J259,0)</f>
        <v>0</v>
      </c>
      <c r="BJ259" s="18" t="s">
        <v>167</v>
      </c>
      <c r="BK259" s="242">
        <f>ROUND(I259*H259,2)</f>
        <v>0</v>
      </c>
      <c r="BL259" s="18" t="s">
        <v>248</v>
      </c>
      <c r="BM259" s="241" t="s">
        <v>2307</v>
      </c>
    </row>
    <row r="260" s="2" customFormat="1">
      <c r="A260" s="39"/>
      <c r="B260" s="40"/>
      <c r="C260" s="41"/>
      <c r="D260" s="243" t="s">
        <v>169</v>
      </c>
      <c r="E260" s="41"/>
      <c r="F260" s="244" t="s">
        <v>2306</v>
      </c>
      <c r="G260" s="41"/>
      <c r="H260" s="41"/>
      <c r="I260" s="245"/>
      <c r="J260" s="41"/>
      <c r="K260" s="41"/>
      <c r="L260" s="45"/>
      <c r="M260" s="246"/>
      <c r="N260" s="247"/>
      <c r="O260" s="93"/>
      <c r="P260" s="93"/>
      <c r="Q260" s="93"/>
      <c r="R260" s="93"/>
      <c r="S260" s="93"/>
      <c r="T260" s="94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169</v>
      </c>
      <c r="AU260" s="18" t="s">
        <v>85</v>
      </c>
    </row>
    <row r="261" s="2" customFormat="1" ht="21.75" customHeight="1">
      <c r="A261" s="39"/>
      <c r="B261" s="40"/>
      <c r="C261" s="281" t="s">
        <v>502</v>
      </c>
      <c r="D261" s="281" t="s">
        <v>227</v>
      </c>
      <c r="E261" s="282" t="s">
        <v>2308</v>
      </c>
      <c r="F261" s="283" t="s">
        <v>2309</v>
      </c>
      <c r="G261" s="284" t="s">
        <v>266</v>
      </c>
      <c r="H261" s="285">
        <v>4</v>
      </c>
      <c r="I261" s="286"/>
      <c r="J261" s="287">
        <f>ROUND(I261*H261,2)</f>
        <v>0</v>
      </c>
      <c r="K261" s="288"/>
      <c r="L261" s="289"/>
      <c r="M261" s="290" t="s">
        <v>1</v>
      </c>
      <c r="N261" s="291" t="s">
        <v>43</v>
      </c>
      <c r="O261" s="93"/>
      <c r="P261" s="239">
        <f>O261*H261</f>
        <v>0</v>
      </c>
      <c r="Q261" s="239">
        <v>0.00029999999999999997</v>
      </c>
      <c r="R261" s="239">
        <f>Q261*H261</f>
        <v>0.0011999999999999999</v>
      </c>
      <c r="S261" s="239">
        <v>0</v>
      </c>
      <c r="T261" s="240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41" t="s">
        <v>328</v>
      </c>
      <c r="AT261" s="241" t="s">
        <v>227</v>
      </c>
      <c r="AU261" s="241" t="s">
        <v>85</v>
      </c>
      <c r="AY261" s="18" t="s">
        <v>161</v>
      </c>
      <c r="BE261" s="242">
        <f>IF(N261="základní",J261,0)</f>
        <v>0</v>
      </c>
      <c r="BF261" s="242">
        <f>IF(N261="snížená",J261,0)</f>
        <v>0</v>
      </c>
      <c r="BG261" s="242">
        <f>IF(N261="zákl. přenesená",J261,0)</f>
        <v>0</v>
      </c>
      <c r="BH261" s="242">
        <f>IF(N261="sníž. přenesená",J261,0)</f>
        <v>0</v>
      </c>
      <c r="BI261" s="242">
        <f>IF(N261="nulová",J261,0)</f>
        <v>0</v>
      </c>
      <c r="BJ261" s="18" t="s">
        <v>167</v>
      </c>
      <c r="BK261" s="242">
        <f>ROUND(I261*H261,2)</f>
        <v>0</v>
      </c>
      <c r="BL261" s="18" t="s">
        <v>248</v>
      </c>
      <c r="BM261" s="241" t="s">
        <v>2310</v>
      </c>
    </row>
    <row r="262" s="2" customFormat="1">
      <c r="A262" s="39"/>
      <c r="B262" s="40"/>
      <c r="C262" s="41"/>
      <c r="D262" s="243" t="s">
        <v>169</v>
      </c>
      <c r="E262" s="41"/>
      <c r="F262" s="244" t="s">
        <v>2309</v>
      </c>
      <c r="G262" s="41"/>
      <c r="H262" s="41"/>
      <c r="I262" s="245"/>
      <c r="J262" s="41"/>
      <c r="K262" s="41"/>
      <c r="L262" s="45"/>
      <c r="M262" s="246"/>
      <c r="N262" s="247"/>
      <c r="O262" s="93"/>
      <c r="P262" s="93"/>
      <c r="Q262" s="93"/>
      <c r="R262" s="93"/>
      <c r="S262" s="93"/>
      <c r="T262" s="94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169</v>
      </c>
      <c r="AU262" s="18" t="s">
        <v>85</v>
      </c>
    </row>
    <row r="263" s="2" customFormat="1" ht="24.15" customHeight="1">
      <c r="A263" s="39"/>
      <c r="B263" s="40"/>
      <c r="C263" s="229" t="s">
        <v>507</v>
      </c>
      <c r="D263" s="229" t="s">
        <v>163</v>
      </c>
      <c r="E263" s="230" t="s">
        <v>2311</v>
      </c>
      <c r="F263" s="231" t="s">
        <v>2312</v>
      </c>
      <c r="G263" s="232" t="s">
        <v>266</v>
      </c>
      <c r="H263" s="233">
        <v>4</v>
      </c>
      <c r="I263" s="234"/>
      <c r="J263" s="235">
        <f>ROUND(I263*H263,2)</f>
        <v>0</v>
      </c>
      <c r="K263" s="236"/>
      <c r="L263" s="45"/>
      <c r="M263" s="237" t="s">
        <v>1</v>
      </c>
      <c r="N263" s="238" t="s">
        <v>43</v>
      </c>
      <c r="O263" s="93"/>
      <c r="P263" s="239">
        <f>O263*H263</f>
        <v>0</v>
      </c>
      <c r="Q263" s="239">
        <v>0</v>
      </c>
      <c r="R263" s="239">
        <f>Q263*H263</f>
        <v>0</v>
      </c>
      <c r="S263" s="239">
        <v>0</v>
      </c>
      <c r="T263" s="240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41" t="s">
        <v>248</v>
      </c>
      <c r="AT263" s="241" t="s">
        <v>163</v>
      </c>
      <c r="AU263" s="241" t="s">
        <v>85</v>
      </c>
      <c r="AY263" s="18" t="s">
        <v>161</v>
      </c>
      <c r="BE263" s="242">
        <f>IF(N263="základní",J263,0)</f>
        <v>0</v>
      </c>
      <c r="BF263" s="242">
        <f>IF(N263="snížená",J263,0)</f>
        <v>0</v>
      </c>
      <c r="BG263" s="242">
        <f>IF(N263="zákl. přenesená",J263,0)</f>
        <v>0</v>
      </c>
      <c r="BH263" s="242">
        <f>IF(N263="sníž. přenesená",J263,0)</f>
        <v>0</v>
      </c>
      <c r="BI263" s="242">
        <f>IF(N263="nulová",J263,0)</f>
        <v>0</v>
      </c>
      <c r="BJ263" s="18" t="s">
        <v>167</v>
      </c>
      <c r="BK263" s="242">
        <f>ROUND(I263*H263,2)</f>
        <v>0</v>
      </c>
      <c r="BL263" s="18" t="s">
        <v>248</v>
      </c>
      <c r="BM263" s="241" t="s">
        <v>2313</v>
      </c>
    </row>
    <row r="264" s="2" customFormat="1">
      <c r="A264" s="39"/>
      <c r="B264" s="40"/>
      <c r="C264" s="41"/>
      <c r="D264" s="243" t="s">
        <v>169</v>
      </c>
      <c r="E264" s="41"/>
      <c r="F264" s="244" t="s">
        <v>2312</v>
      </c>
      <c r="G264" s="41"/>
      <c r="H264" s="41"/>
      <c r="I264" s="245"/>
      <c r="J264" s="41"/>
      <c r="K264" s="41"/>
      <c r="L264" s="45"/>
      <c r="M264" s="246"/>
      <c r="N264" s="247"/>
      <c r="O264" s="93"/>
      <c r="P264" s="93"/>
      <c r="Q264" s="93"/>
      <c r="R264" s="93"/>
      <c r="S264" s="93"/>
      <c r="T264" s="94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169</v>
      </c>
      <c r="AU264" s="18" t="s">
        <v>85</v>
      </c>
    </row>
    <row r="265" s="2" customFormat="1" ht="21.75" customHeight="1">
      <c r="A265" s="39"/>
      <c r="B265" s="40"/>
      <c r="C265" s="281" t="s">
        <v>512</v>
      </c>
      <c r="D265" s="281" t="s">
        <v>227</v>
      </c>
      <c r="E265" s="282" t="s">
        <v>2314</v>
      </c>
      <c r="F265" s="283" t="s">
        <v>2315</v>
      </c>
      <c r="G265" s="284" t="s">
        <v>266</v>
      </c>
      <c r="H265" s="285">
        <v>4</v>
      </c>
      <c r="I265" s="286"/>
      <c r="J265" s="287">
        <f>ROUND(I265*H265,2)</f>
        <v>0</v>
      </c>
      <c r="K265" s="288"/>
      <c r="L265" s="289"/>
      <c r="M265" s="290" t="s">
        <v>1</v>
      </c>
      <c r="N265" s="291" t="s">
        <v>43</v>
      </c>
      <c r="O265" s="93"/>
      <c r="P265" s="239">
        <f>O265*H265</f>
        <v>0</v>
      </c>
      <c r="Q265" s="239">
        <v>0.0041999999999999997</v>
      </c>
      <c r="R265" s="239">
        <f>Q265*H265</f>
        <v>0.016799999999999999</v>
      </c>
      <c r="S265" s="239">
        <v>0</v>
      </c>
      <c r="T265" s="240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41" t="s">
        <v>328</v>
      </c>
      <c r="AT265" s="241" t="s">
        <v>227</v>
      </c>
      <c r="AU265" s="241" t="s">
        <v>85</v>
      </c>
      <c r="AY265" s="18" t="s">
        <v>161</v>
      </c>
      <c r="BE265" s="242">
        <f>IF(N265="základní",J265,0)</f>
        <v>0</v>
      </c>
      <c r="BF265" s="242">
        <f>IF(N265="snížená",J265,0)</f>
        <v>0</v>
      </c>
      <c r="BG265" s="242">
        <f>IF(N265="zákl. přenesená",J265,0)</f>
        <v>0</v>
      </c>
      <c r="BH265" s="242">
        <f>IF(N265="sníž. přenesená",J265,0)</f>
        <v>0</v>
      </c>
      <c r="BI265" s="242">
        <f>IF(N265="nulová",J265,0)</f>
        <v>0</v>
      </c>
      <c r="BJ265" s="18" t="s">
        <v>167</v>
      </c>
      <c r="BK265" s="242">
        <f>ROUND(I265*H265,2)</f>
        <v>0</v>
      </c>
      <c r="BL265" s="18" t="s">
        <v>248</v>
      </c>
      <c r="BM265" s="241" t="s">
        <v>2316</v>
      </c>
    </row>
    <row r="266" s="2" customFormat="1">
      <c r="A266" s="39"/>
      <c r="B266" s="40"/>
      <c r="C266" s="41"/>
      <c r="D266" s="243" t="s">
        <v>169</v>
      </c>
      <c r="E266" s="41"/>
      <c r="F266" s="244" t="s">
        <v>2315</v>
      </c>
      <c r="G266" s="41"/>
      <c r="H266" s="41"/>
      <c r="I266" s="245"/>
      <c r="J266" s="41"/>
      <c r="K266" s="41"/>
      <c r="L266" s="45"/>
      <c r="M266" s="246"/>
      <c r="N266" s="247"/>
      <c r="O266" s="93"/>
      <c r="P266" s="93"/>
      <c r="Q266" s="93"/>
      <c r="R266" s="93"/>
      <c r="S266" s="93"/>
      <c r="T266" s="94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169</v>
      </c>
      <c r="AU266" s="18" t="s">
        <v>85</v>
      </c>
    </row>
    <row r="267" s="2" customFormat="1" ht="16.5" customHeight="1">
      <c r="A267" s="39"/>
      <c r="B267" s="40"/>
      <c r="C267" s="281" t="s">
        <v>518</v>
      </c>
      <c r="D267" s="281" t="s">
        <v>227</v>
      </c>
      <c r="E267" s="282" t="s">
        <v>2317</v>
      </c>
      <c r="F267" s="283" t="s">
        <v>2318</v>
      </c>
      <c r="G267" s="284" t="s">
        <v>266</v>
      </c>
      <c r="H267" s="285">
        <v>8</v>
      </c>
      <c r="I267" s="286"/>
      <c r="J267" s="287">
        <f>ROUND(I267*H267,2)</f>
        <v>0</v>
      </c>
      <c r="K267" s="288"/>
      <c r="L267" s="289"/>
      <c r="M267" s="290" t="s">
        <v>1</v>
      </c>
      <c r="N267" s="291" t="s">
        <v>43</v>
      </c>
      <c r="O267" s="93"/>
      <c r="P267" s="239">
        <f>O267*H267</f>
        <v>0</v>
      </c>
      <c r="Q267" s="239">
        <v>0.00032000000000000003</v>
      </c>
      <c r="R267" s="239">
        <f>Q267*H267</f>
        <v>0.0025600000000000002</v>
      </c>
      <c r="S267" s="239">
        <v>0</v>
      </c>
      <c r="T267" s="240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41" t="s">
        <v>328</v>
      </c>
      <c r="AT267" s="241" t="s">
        <v>227</v>
      </c>
      <c r="AU267" s="241" t="s">
        <v>85</v>
      </c>
      <c r="AY267" s="18" t="s">
        <v>161</v>
      </c>
      <c r="BE267" s="242">
        <f>IF(N267="základní",J267,0)</f>
        <v>0</v>
      </c>
      <c r="BF267" s="242">
        <f>IF(N267="snížená",J267,0)</f>
        <v>0</v>
      </c>
      <c r="BG267" s="242">
        <f>IF(N267="zákl. přenesená",J267,0)</f>
        <v>0</v>
      </c>
      <c r="BH267" s="242">
        <f>IF(N267="sníž. přenesená",J267,0)</f>
        <v>0</v>
      </c>
      <c r="BI267" s="242">
        <f>IF(N267="nulová",J267,0)</f>
        <v>0</v>
      </c>
      <c r="BJ267" s="18" t="s">
        <v>167</v>
      </c>
      <c r="BK267" s="242">
        <f>ROUND(I267*H267,2)</f>
        <v>0</v>
      </c>
      <c r="BL267" s="18" t="s">
        <v>248</v>
      </c>
      <c r="BM267" s="241" t="s">
        <v>2319</v>
      </c>
    </row>
    <row r="268" s="2" customFormat="1">
      <c r="A268" s="39"/>
      <c r="B268" s="40"/>
      <c r="C268" s="41"/>
      <c r="D268" s="243" t="s">
        <v>169</v>
      </c>
      <c r="E268" s="41"/>
      <c r="F268" s="244" t="s">
        <v>2318</v>
      </c>
      <c r="G268" s="41"/>
      <c r="H268" s="41"/>
      <c r="I268" s="245"/>
      <c r="J268" s="41"/>
      <c r="K268" s="41"/>
      <c r="L268" s="45"/>
      <c r="M268" s="246"/>
      <c r="N268" s="247"/>
      <c r="O268" s="93"/>
      <c r="P268" s="93"/>
      <c r="Q268" s="93"/>
      <c r="R268" s="93"/>
      <c r="S268" s="93"/>
      <c r="T268" s="94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169</v>
      </c>
      <c r="AU268" s="18" t="s">
        <v>85</v>
      </c>
    </row>
    <row r="269" s="2" customFormat="1" ht="21.75" customHeight="1">
      <c r="A269" s="39"/>
      <c r="B269" s="40"/>
      <c r="C269" s="229" t="s">
        <v>523</v>
      </c>
      <c r="D269" s="229" t="s">
        <v>163</v>
      </c>
      <c r="E269" s="230" t="s">
        <v>2320</v>
      </c>
      <c r="F269" s="231" t="s">
        <v>2321</v>
      </c>
      <c r="G269" s="232" t="s">
        <v>266</v>
      </c>
      <c r="H269" s="233">
        <v>6</v>
      </c>
      <c r="I269" s="234"/>
      <c r="J269" s="235">
        <f>ROUND(I269*H269,2)</f>
        <v>0</v>
      </c>
      <c r="K269" s="236"/>
      <c r="L269" s="45"/>
      <c r="M269" s="237" t="s">
        <v>1</v>
      </c>
      <c r="N269" s="238" t="s">
        <v>43</v>
      </c>
      <c r="O269" s="93"/>
      <c r="P269" s="239">
        <f>O269*H269</f>
        <v>0</v>
      </c>
      <c r="Q269" s="239">
        <v>0</v>
      </c>
      <c r="R269" s="239">
        <f>Q269*H269</f>
        <v>0</v>
      </c>
      <c r="S269" s="239">
        <v>0</v>
      </c>
      <c r="T269" s="240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41" t="s">
        <v>248</v>
      </c>
      <c r="AT269" s="241" t="s">
        <v>163</v>
      </c>
      <c r="AU269" s="241" t="s">
        <v>85</v>
      </c>
      <c r="AY269" s="18" t="s">
        <v>161</v>
      </c>
      <c r="BE269" s="242">
        <f>IF(N269="základní",J269,0)</f>
        <v>0</v>
      </c>
      <c r="BF269" s="242">
        <f>IF(N269="snížená",J269,0)</f>
        <v>0</v>
      </c>
      <c r="BG269" s="242">
        <f>IF(N269="zákl. přenesená",J269,0)</f>
        <v>0</v>
      </c>
      <c r="BH269" s="242">
        <f>IF(N269="sníž. přenesená",J269,0)</f>
        <v>0</v>
      </c>
      <c r="BI269" s="242">
        <f>IF(N269="nulová",J269,0)</f>
        <v>0</v>
      </c>
      <c r="BJ269" s="18" t="s">
        <v>167</v>
      </c>
      <c r="BK269" s="242">
        <f>ROUND(I269*H269,2)</f>
        <v>0</v>
      </c>
      <c r="BL269" s="18" t="s">
        <v>248</v>
      </c>
      <c r="BM269" s="241" t="s">
        <v>2322</v>
      </c>
    </row>
    <row r="270" s="2" customFormat="1">
      <c r="A270" s="39"/>
      <c r="B270" s="40"/>
      <c r="C270" s="41"/>
      <c r="D270" s="243" t="s">
        <v>169</v>
      </c>
      <c r="E270" s="41"/>
      <c r="F270" s="244" t="s">
        <v>2321</v>
      </c>
      <c r="G270" s="41"/>
      <c r="H270" s="41"/>
      <c r="I270" s="245"/>
      <c r="J270" s="41"/>
      <c r="K270" s="41"/>
      <c r="L270" s="45"/>
      <c r="M270" s="246"/>
      <c r="N270" s="247"/>
      <c r="O270" s="93"/>
      <c r="P270" s="93"/>
      <c r="Q270" s="93"/>
      <c r="R270" s="93"/>
      <c r="S270" s="93"/>
      <c r="T270" s="94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169</v>
      </c>
      <c r="AU270" s="18" t="s">
        <v>85</v>
      </c>
    </row>
    <row r="271" s="13" customFormat="1">
      <c r="A271" s="13"/>
      <c r="B271" s="248"/>
      <c r="C271" s="249"/>
      <c r="D271" s="243" t="s">
        <v>178</v>
      </c>
      <c r="E271" s="250" t="s">
        <v>1</v>
      </c>
      <c r="F271" s="251" t="s">
        <v>2323</v>
      </c>
      <c r="G271" s="249"/>
      <c r="H271" s="252">
        <v>6</v>
      </c>
      <c r="I271" s="253"/>
      <c r="J271" s="249"/>
      <c r="K271" s="249"/>
      <c r="L271" s="254"/>
      <c r="M271" s="255"/>
      <c r="N271" s="256"/>
      <c r="O271" s="256"/>
      <c r="P271" s="256"/>
      <c r="Q271" s="256"/>
      <c r="R271" s="256"/>
      <c r="S271" s="256"/>
      <c r="T271" s="257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58" t="s">
        <v>178</v>
      </c>
      <c r="AU271" s="258" t="s">
        <v>85</v>
      </c>
      <c r="AV271" s="13" t="s">
        <v>85</v>
      </c>
      <c r="AW271" s="13" t="s">
        <v>32</v>
      </c>
      <c r="AX271" s="13" t="s">
        <v>83</v>
      </c>
      <c r="AY271" s="258" t="s">
        <v>161</v>
      </c>
    </row>
    <row r="272" s="2" customFormat="1" ht="16.5" customHeight="1">
      <c r="A272" s="39"/>
      <c r="B272" s="40"/>
      <c r="C272" s="281" t="s">
        <v>529</v>
      </c>
      <c r="D272" s="281" t="s">
        <v>227</v>
      </c>
      <c r="E272" s="282" t="s">
        <v>2324</v>
      </c>
      <c r="F272" s="283" t="s">
        <v>2325</v>
      </c>
      <c r="G272" s="284" t="s">
        <v>266</v>
      </c>
      <c r="H272" s="285">
        <v>3</v>
      </c>
      <c r="I272" s="286"/>
      <c r="J272" s="287">
        <f>ROUND(I272*H272,2)</f>
        <v>0</v>
      </c>
      <c r="K272" s="288"/>
      <c r="L272" s="289"/>
      <c r="M272" s="290" t="s">
        <v>1</v>
      </c>
      <c r="N272" s="291" t="s">
        <v>43</v>
      </c>
      <c r="O272" s="93"/>
      <c r="P272" s="239">
        <f>O272*H272</f>
        <v>0</v>
      </c>
      <c r="Q272" s="239">
        <v>0.002</v>
      </c>
      <c r="R272" s="239">
        <f>Q272*H272</f>
        <v>0.0060000000000000001</v>
      </c>
      <c r="S272" s="239">
        <v>0</v>
      </c>
      <c r="T272" s="240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41" t="s">
        <v>328</v>
      </c>
      <c r="AT272" s="241" t="s">
        <v>227</v>
      </c>
      <c r="AU272" s="241" t="s">
        <v>85</v>
      </c>
      <c r="AY272" s="18" t="s">
        <v>161</v>
      </c>
      <c r="BE272" s="242">
        <f>IF(N272="základní",J272,0)</f>
        <v>0</v>
      </c>
      <c r="BF272" s="242">
        <f>IF(N272="snížená",J272,0)</f>
        <v>0</v>
      </c>
      <c r="BG272" s="242">
        <f>IF(N272="zákl. přenesená",J272,0)</f>
        <v>0</v>
      </c>
      <c r="BH272" s="242">
        <f>IF(N272="sníž. přenesená",J272,0)</f>
        <v>0</v>
      </c>
      <c r="BI272" s="242">
        <f>IF(N272="nulová",J272,0)</f>
        <v>0</v>
      </c>
      <c r="BJ272" s="18" t="s">
        <v>167</v>
      </c>
      <c r="BK272" s="242">
        <f>ROUND(I272*H272,2)</f>
        <v>0</v>
      </c>
      <c r="BL272" s="18" t="s">
        <v>248</v>
      </c>
      <c r="BM272" s="241" t="s">
        <v>2326</v>
      </c>
    </row>
    <row r="273" s="2" customFormat="1">
      <c r="A273" s="39"/>
      <c r="B273" s="40"/>
      <c r="C273" s="41"/>
      <c r="D273" s="243" t="s">
        <v>169</v>
      </c>
      <c r="E273" s="41"/>
      <c r="F273" s="244" t="s">
        <v>2325</v>
      </c>
      <c r="G273" s="41"/>
      <c r="H273" s="41"/>
      <c r="I273" s="245"/>
      <c r="J273" s="41"/>
      <c r="K273" s="41"/>
      <c r="L273" s="45"/>
      <c r="M273" s="246"/>
      <c r="N273" s="247"/>
      <c r="O273" s="93"/>
      <c r="P273" s="93"/>
      <c r="Q273" s="93"/>
      <c r="R273" s="93"/>
      <c r="S273" s="93"/>
      <c r="T273" s="94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169</v>
      </c>
      <c r="AU273" s="18" t="s">
        <v>85</v>
      </c>
    </row>
    <row r="274" s="2" customFormat="1" ht="24.15" customHeight="1">
      <c r="A274" s="39"/>
      <c r="B274" s="40"/>
      <c r="C274" s="281" t="s">
        <v>535</v>
      </c>
      <c r="D274" s="281" t="s">
        <v>227</v>
      </c>
      <c r="E274" s="282" t="s">
        <v>2327</v>
      </c>
      <c r="F274" s="283" t="s">
        <v>2328</v>
      </c>
      <c r="G274" s="284" t="s">
        <v>266</v>
      </c>
      <c r="H274" s="285">
        <v>1</v>
      </c>
      <c r="I274" s="286"/>
      <c r="J274" s="287">
        <f>ROUND(I274*H274,2)</f>
        <v>0</v>
      </c>
      <c r="K274" s="288"/>
      <c r="L274" s="289"/>
      <c r="M274" s="290" t="s">
        <v>1</v>
      </c>
      <c r="N274" s="291" t="s">
        <v>43</v>
      </c>
      <c r="O274" s="93"/>
      <c r="P274" s="239">
        <f>O274*H274</f>
        <v>0</v>
      </c>
      <c r="Q274" s="239">
        <v>0.00091</v>
      </c>
      <c r="R274" s="239">
        <f>Q274*H274</f>
        <v>0.00091</v>
      </c>
      <c r="S274" s="239">
        <v>0</v>
      </c>
      <c r="T274" s="240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41" t="s">
        <v>328</v>
      </c>
      <c r="AT274" s="241" t="s">
        <v>227</v>
      </c>
      <c r="AU274" s="241" t="s">
        <v>85</v>
      </c>
      <c r="AY274" s="18" t="s">
        <v>161</v>
      </c>
      <c r="BE274" s="242">
        <f>IF(N274="základní",J274,0)</f>
        <v>0</v>
      </c>
      <c r="BF274" s="242">
        <f>IF(N274="snížená",J274,0)</f>
        <v>0</v>
      </c>
      <c r="BG274" s="242">
        <f>IF(N274="zákl. přenesená",J274,0)</f>
        <v>0</v>
      </c>
      <c r="BH274" s="242">
        <f>IF(N274="sníž. přenesená",J274,0)</f>
        <v>0</v>
      </c>
      <c r="BI274" s="242">
        <f>IF(N274="nulová",J274,0)</f>
        <v>0</v>
      </c>
      <c r="BJ274" s="18" t="s">
        <v>167</v>
      </c>
      <c r="BK274" s="242">
        <f>ROUND(I274*H274,2)</f>
        <v>0</v>
      </c>
      <c r="BL274" s="18" t="s">
        <v>248</v>
      </c>
      <c r="BM274" s="241" t="s">
        <v>2329</v>
      </c>
    </row>
    <row r="275" s="2" customFormat="1">
      <c r="A275" s="39"/>
      <c r="B275" s="40"/>
      <c r="C275" s="41"/>
      <c r="D275" s="243" t="s">
        <v>169</v>
      </c>
      <c r="E275" s="41"/>
      <c r="F275" s="244" t="s">
        <v>2328</v>
      </c>
      <c r="G275" s="41"/>
      <c r="H275" s="41"/>
      <c r="I275" s="245"/>
      <c r="J275" s="41"/>
      <c r="K275" s="41"/>
      <c r="L275" s="45"/>
      <c r="M275" s="246"/>
      <c r="N275" s="247"/>
      <c r="O275" s="93"/>
      <c r="P275" s="93"/>
      <c r="Q275" s="93"/>
      <c r="R275" s="93"/>
      <c r="S275" s="93"/>
      <c r="T275" s="94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T275" s="18" t="s">
        <v>169</v>
      </c>
      <c r="AU275" s="18" t="s">
        <v>85</v>
      </c>
    </row>
    <row r="276" s="2" customFormat="1" ht="16.5" customHeight="1">
      <c r="A276" s="39"/>
      <c r="B276" s="40"/>
      <c r="C276" s="281" t="s">
        <v>541</v>
      </c>
      <c r="D276" s="281" t="s">
        <v>227</v>
      </c>
      <c r="E276" s="282" t="s">
        <v>2330</v>
      </c>
      <c r="F276" s="283" t="s">
        <v>2331</v>
      </c>
      <c r="G276" s="284" t="s">
        <v>266</v>
      </c>
      <c r="H276" s="285">
        <v>2</v>
      </c>
      <c r="I276" s="286"/>
      <c r="J276" s="287">
        <f>ROUND(I276*H276,2)</f>
        <v>0</v>
      </c>
      <c r="K276" s="288"/>
      <c r="L276" s="289"/>
      <c r="M276" s="290" t="s">
        <v>1</v>
      </c>
      <c r="N276" s="291" t="s">
        <v>43</v>
      </c>
      <c r="O276" s="93"/>
      <c r="P276" s="239">
        <f>O276*H276</f>
        <v>0</v>
      </c>
      <c r="Q276" s="239">
        <v>0</v>
      </c>
      <c r="R276" s="239">
        <f>Q276*H276</f>
        <v>0</v>
      </c>
      <c r="S276" s="239">
        <v>0</v>
      </c>
      <c r="T276" s="240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41" t="s">
        <v>328</v>
      </c>
      <c r="AT276" s="241" t="s">
        <v>227</v>
      </c>
      <c r="AU276" s="241" t="s">
        <v>85</v>
      </c>
      <c r="AY276" s="18" t="s">
        <v>161</v>
      </c>
      <c r="BE276" s="242">
        <f>IF(N276="základní",J276,0)</f>
        <v>0</v>
      </c>
      <c r="BF276" s="242">
        <f>IF(N276="snížená",J276,0)</f>
        <v>0</v>
      </c>
      <c r="BG276" s="242">
        <f>IF(N276="zákl. přenesená",J276,0)</f>
        <v>0</v>
      </c>
      <c r="BH276" s="242">
        <f>IF(N276="sníž. přenesená",J276,0)</f>
        <v>0</v>
      </c>
      <c r="BI276" s="242">
        <f>IF(N276="nulová",J276,0)</f>
        <v>0</v>
      </c>
      <c r="BJ276" s="18" t="s">
        <v>167</v>
      </c>
      <c r="BK276" s="242">
        <f>ROUND(I276*H276,2)</f>
        <v>0</v>
      </c>
      <c r="BL276" s="18" t="s">
        <v>248</v>
      </c>
      <c r="BM276" s="241" t="s">
        <v>2332</v>
      </c>
    </row>
    <row r="277" s="2" customFormat="1">
      <c r="A277" s="39"/>
      <c r="B277" s="40"/>
      <c r="C277" s="41"/>
      <c r="D277" s="243" t="s">
        <v>169</v>
      </c>
      <c r="E277" s="41"/>
      <c r="F277" s="244" t="s">
        <v>2331</v>
      </c>
      <c r="G277" s="41"/>
      <c r="H277" s="41"/>
      <c r="I277" s="245"/>
      <c r="J277" s="41"/>
      <c r="K277" s="41"/>
      <c r="L277" s="45"/>
      <c r="M277" s="246"/>
      <c r="N277" s="247"/>
      <c r="O277" s="93"/>
      <c r="P277" s="93"/>
      <c r="Q277" s="93"/>
      <c r="R277" s="93"/>
      <c r="S277" s="93"/>
      <c r="T277" s="94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169</v>
      </c>
      <c r="AU277" s="18" t="s">
        <v>85</v>
      </c>
    </row>
    <row r="278" s="2" customFormat="1" ht="24.15" customHeight="1">
      <c r="A278" s="39"/>
      <c r="B278" s="40"/>
      <c r="C278" s="229" t="s">
        <v>545</v>
      </c>
      <c r="D278" s="229" t="s">
        <v>163</v>
      </c>
      <c r="E278" s="230" t="s">
        <v>2333</v>
      </c>
      <c r="F278" s="231" t="s">
        <v>2334</v>
      </c>
      <c r="G278" s="232" t="s">
        <v>266</v>
      </c>
      <c r="H278" s="233">
        <v>1</v>
      </c>
      <c r="I278" s="234"/>
      <c r="J278" s="235">
        <f>ROUND(I278*H278,2)</f>
        <v>0</v>
      </c>
      <c r="K278" s="236"/>
      <c r="L278" s="45"/>
      <c r="M278" s="237" t="s">
        <v>1</v>
      </c>
      <c r="N278" s="238" t="s">
        <v>43</v>
      </c>
      <c r="O278" s="93"/>
      <c r="P278" s="239">
        <f>O278*H278</f>
        <v>0</v>
      </c>
      <c r="Q278" s="239">
        <v>0</v>
      </c>
      <c r="R278" s="239">
        <f>Q278*H278</f>
        <v>0</v>
      </c>
      <c r="S278" s="239">
        <v>0</v>
      </c>
      <c r="T278" s="240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41" t="s">
        <v>248</v>
      </c>
      <c r="AT278" s="241" t="s">
        <v>163</v>
      </c>
      <c r="AU278" s="241" t="s">
        <v>85</v>
      </c>
      <c r="AY278" s="18" t="s">
        <v>161</v>
      </c>
      <c r="BE278" s="242">
        <f>IF(N278="základní",J278,0)</f>
        <v>0</v>
      </c>
      <c r="BF278" s="242">
        <f>IF(N278="snížená",J278,0)</f>
        <v>0</v>
      </c>
      <c r="BG278" s="242">
        <f>IF(N278="zákl. přenesená",J278,0)</f>
        <v>0</v>
      </c>
      <c r="BH278" s="242">
        <f>IF(N278="sníž. přenesená",J278,0)</f>
        <v>0</v>
      </c>
      <c r="BI278" s="242">
        <f>IF(N278="nulová",J278,0)</f>
        <v>0</v>
      </c>
      <c r="BJ278" s="18" t="s">
        <v>167</v>
      </c>
      <c r="BK278" s="242">
        <f>ROUND(I278*H278,2)</f>
        <v>0</v>
      </c>
      <c r="BL278" s="18" t="s">
        <v>248</v>
      </c>
      <c r="BM278" s="241" t="s">
        <v>2335</v>
      </c>
    </row>
    <row r="279" s="2" customFormat="1">
      <c r="A279" s="39"/>
      <c r="B279" s="40"/>
      <c r="C279" s="41"/>
      <c r="D279" s="243" t="s">
        <v>169</v>
      </c>
      <c r="E279" s="41"/>
      <c r="F279" s="244" t="s">
        <v>2334</v>
      </c>
      <c r="G279" s="41"/>
      <c r="H279" s="41"/>
      <c r="I279" s="245"/>
      <c r="J279" s="41"/>
      <c r="K279" s="41"/>
      <c r="L279" s="45"/>
      <c r="M279" s="246"/>
      <c r="N279" s="247"/>
      <c r="O279" s="93"/>
      <c r="P279" s="93"/>
      <c r="Q279" s="93"/>
      <c r="R279" s="93"/>
      <c r="S279" s="93"/>
      <c r="T279" s="94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169</v>
      </c>
      <c r="AU279" s="18" t="s">
        <v>85</v>
      </c>
    </row>
    <row r="280" s="2" customFormat="1" ht="24.15" customHeight="1">
      <c r="A280" s="39"/>
      <c r="B280" s="40"/>
      <c r="C280" s="281" t="s">
        <v>551</v>
      </c>
      <c r="D280" s="281" t="s">
        <v>227</v>
      </c>
      <c r="E280" s="282" t="s">
        <v>2336</v>
      </c>
      <c r="F280" s="283" t="s">
        <v>2337</v>
      </c>
      <c r="G280" s="284" t="s">
        <v>1988</v>
      </c>
      <c r="H280" s="285">
        <v>1</v>
      </c>
      <c r="I280" s="286"/>
      <c r="J280" s="287">
        <f>ROUND(I280*H280,2)</f>
        <v>0</v>
      </c>
      <c r="K280" s="288"/>
      <c r="L280" s="289"/>
      <c r="M280" s="290" t="s">
        <v>1</v>
      </c>
      <c r="N280" s="291" t="s">
        <v>43</v>
      </c>
      <c r="O280" s="93"/>
      <c r="P280" s="239">
        <f>O280*H280</f>
        <v>0</v>
      </c>
      <c r="Q280" s="239">
        <v>0</v>
      </c>
      <c r="R280" s="239">
        <f>Q280*H280</f>
        <v>0</v>
      </c>
      <c r="S280" s="239">
        <v>0</v>
      </c>
      <c r="T280" s="240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41" t="s">
        <v>328</v>
      </c>
      <c r="AT280" s="241" t="s">
        <v>227</v>
      </c>
      <c r="AU280" s="241" t="s">
        <v>85</v>
      </c>
      <c r="AY280" s="18" t="s">
        <v>161</v>
      </c>
      <c r="BE280" s="242">
        <f>IF(N280="základní",J280,0)</f>
        <v>0</v>
      </c>
      <c r="BF280" s="242">
        <f>IF(N280="snížená",J280,0)</f>
        <v>0</v>
      </c>
      <c r="BG280" s="242">
        <f>IF(N280="zákl. přenesená",J280,0)</f>
        <v>0</v>
      </c>
      <c r="BH280" s="242">
        <f>IF(N280="sníž. přenesená",J280,0)</f>
        <v>0</v>
      </c>
      <c r="BI280" s="242">
        <f>IF(N280="nulová",J280,0)</f>
        <v>0</v>
      </c>
      <c r="BJ280" s="18" t="s">
        <v>167</v>
      </c>
      <c r="BK280" s="242">
        <f>ROUND(I280*H280,2)</f>
        <v>0</v>
      </c>
      <c r="BL280" s="18" t="s">
        <v>248</v>
      </c>
      <c r="BM280" s="241" t="s">
        <v>2338</v>
      </c>
    </row>
    <row r="281" s="2" customFormat="1">
      <c r="A281" s="39"/>
      <c r="B281" s="40"/>
      <c r="C281" s="41"/>
      <c r="D281" s="243" t="s">
        <v>169</v>
      </c>
      <c r="E281" s="41"/>
      <c r="F281" s="244" t="s">
        <v>2337</v>
      </c>
      <c r="G281" s="41"/>
      <c r="H281" s="41"/>
      <c r="I281" s="245"/>
      <c r="J281" s="41"/>
      <c r="K281" s="41"/>
      <c r="L281" s="45"/>
      <c r="M281" s="246"/>
      <c r="N281" s="247"/>
      <c r="O281" s="93"/>
      <c r="P281" s="93"/>
      <c r="Q281" s="93"/>
      <c r="R281" s="93"/>
      <c r="S281" s="93"/>
      <c r="T281" s="94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169</v>
      </c>
      <c r="AU281" s="18" t="s">
        <v>85</v>
      </c>
    </row>
    <row r="282" s="2" customFormat="1" ht="16.5" customHeight="1">
      <c r="A282" s="39"/>
      <c r="B282" s="40"/>
      <c r="C282" s="229" t="s">
        <v>556</v>
      </c>
      <c r="D282" s="229" t="s">
        <v>163</v>
      </c>
      <c r="E282" s="230" t="s">
        <v>2339</v>
      </c>
      <c r="F282" s="231" t="s">
        <v>2340</v>
      </c>
      <c r="G282" s="232" t="s">
        <v>266</v>
      </c>
      <c r="H282" s="233">
        <v>4</v>
      </c>
      <c r="I282" s="234"/>
      <c r="J282" s="235">
        <f>ROUND(I282*H282,2)</f>
        <v>0</v>
      </c>
      <c r="K282" s="236"/>
      <c r="L282" s="45"/>
      <c r="M282" s="237" t="s">
        <v>1</v>
      </c>
      <c r="N282" s="238" t="s">
        <v>43</v>
      </c>
      <c r="O282" s="93"/>
      <c r="P282" s="239">
        <f>O282*H282</f>
        <v>0</v>
      </c>
      <c r="Q282" s="239">
        <v>0</v>
      </c>
      <c r="R282" s="239">
        <f>Q282*H282</f>
        <v>0</v>
      </c>
      <c r="S282" s="239">
        <v>0</v>
      </c>
      <c r="T282" s="240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41" t="s">
        <v>248</v>
      </c>
      <c r="AT282" s="241" t="s">
        <v>163</v>
      </c>
      <c r="AU282" s="241" t="s">
        <v>85</v>
      </c>
      <c r="AY282" s="18" t="s">
        <v>161</v>
      </c>
      <c r="BE282" s="242">
        <f>IF(N282="základní",J282,0)</f>
        <v>0</v>
      </c>
      <c r="BF282" s="242">
        <f>IF(N282="snížená",J282,0)</f>
        <v>0</v>
      </c>
      <c r="BG282" s="242">
        <f>IF(N282="zákl. přenesená",J282,0)</f>
        <v>0</v>
      </c>
      <c r="BH282" s="242">
        <f>IF(N282="sníž. přenesená",J282,0)</f>
        <v>0</v>
      </c>
      <c r="BI282" s="242">
        <f>IF(N282="nulová",J282,0)</f>
        <v>0</v>
      </c>
      <c r="BJ282" s="18" t="s">
        <v>167</v>
      </c>
      <c r="BK282" s="242">
        <f>ROUND(I282*H282,2)</f>
        <v>0</v>
      </c>
      <c r="BL282" s="18" t="s">
        <v>248</v>
      </c>
      <c r="BM282" s="241" t="s">
        <v>2341</v>
      </c>
    </row>
    <row r="283" s="2" customFormat="1">
      <c r="A283" s="39"/>
      <c r="B283" s="40"/>
      <c r="C283" s="41"/>
      <c r="D283" s="243" t="s">
        <v>169</v>
      </c>
      <c r="E283" s="41"/>
      <c r="F283" s="244" t="s">
        <v>2340</v>
      </c>
      <c r="G283" s="41"/>
      <c r="H283" s="41"/>
      <c r="I283" s="245"/>
      <c r="J283" s="41"/>
      <c r="K283" s="41"/>
      <c r="L283" s="45"/>
      <c r="M283" s="246"/>
      <c r="N283" s="247"/>
      <c r="O283" s="93"/>
      <c r="P283" s="93"/>
      <c r="Q283" s="93"/>
      <c r="R283" s="93"/>
      <c r="S283" s="93"/>
      <c r="T283" s="94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169</v>
      </c>
      <c r="AU283" s="18" t="s">
        <v>85</v>
      </c>
    </row>
    <row r="284" s="2" customFormat="1" ht="24.15" customHeight="1">
      <c r="A284" s="39"/>
      <c r="B284" s="40"/>
      <c r="C284" s="229" t="s">
        <v>560</v>
      </c>
      <c r="D284" s="229" t="s">
        <v>163</v>
      </c>
      <c r="E284" s="230" t="s">
        <v>2342</v>
      </c>
      <c r="F284" s="231" t="s">
        <v>2343</v>
      </c>
      <c r="G284" s="232" t="s">
        <v>266</v>
      </c>
      <c r="H284" s="233">
        <v>1</v>
      </c>
      <c r="I284" s="234"/>
      <c r="J284" s="235">
        <f>ROUND(I284*H284,2)</f>
        <v>0</v>
      </c>
      <c r="K284" s="236"/>
      <c r="L284" s="45"/>
      <c r="M284" s="237" t="s">
        <v>1</v>
      </c>
      <c r="N284" s="238" t="s">
        <v>43</v>
      </c>
      <c r="O284" s="93"/>
      <c r="P284" s="239">
        <f>O284*H284</f>
        <v>0</v>
      </c>
      <c r="Q284" s="239">
        <v>0</v>
      </c>
      <c r="R284" s="239">
        <f>Q284*H284</f>
        <v>0</v>
      </c>
      <c r="S284" s="239">
        <v>0</v>
      </c>
      <c r="T284" s="240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41" t="s">
        <v>248</v>
      </c>
      <c r="AT284" s="241" t="s">
        <v>163</v>
      </c>
      <c r="AU284" s="241" t="s">
        <v>85</v>
      </c>
      <c r="AY284" s="18" t="s">
        <v>161</v>
      </c>
      <c r="BE284" s="242">
        <f>IF(N284="základní",J284,0)</f>
        <v>0</v>
      </c>
      <c r="BF284" s="242">
        <f>IF(N284="snížená",J284,0)</f>
        <v>0</v>
      </c>
      <c r="BG284" s="242">
        <f>IF(N284="zákl. přenesená",J284,0)</f>
        <v>0</v>
      </c>
      <c r="BH284" s="242">
        <f>IF(N284="sníž. přenesená",J284,0)</f>
        <v>0</v>
      </c>
      <c r="BI284" s="242">
        <f>IF(N284="nulová",J284,0)</f>
        <v>0</v>
      </c>
      <c r="BJ284" s="18" t="s">
        <v>167</v>
      </c>
      <c r="BK284" s="242">
        <f>ROUND(I284*H284,2)</f>
        <v>0</v>
      </c>
      <c r="BL284" s="18" t="s">
        <v>248</v>
      </c>
      <c r="BM284" s="241" t="s">
        <v>2344</v>
      </c>
    </row>
    <row r="285" s="2" customFormat="1">
      <c r="A285" s="39"/>
      <c r="B285" s="40"/>
      <c r="C285" s="41"/>
      <c r="D285" s="243" t="s">
        <v>169</v>
      </c>
      <c r="E285" s="41"/>
      <c r="F285" s="244" t="s">
        <v>2343</v>
      </c>
      <c r="G285" s="41"/>
      <c r="H285" s="41"/>
      <c r="I285" s="245"/>
      <c r="J285" s="41"/>
      <c r="K285" s="41"/>
      <c r="L285" s="45"/>
      <c r="M285" s="246"/>
      <c r="N285" s="247"/>
      <c r="O285" s="93"/>
      <c r="P285" s="93"/>
      <c r="Q285" s="93"/>
      <c r="R285" s="93"/>
      <c r="S285" s="93"/>
      <c r="T285" s="94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169</v>
      </c>
      <c r="AU285" s="18" t="s">
        <v>85</v>
      </c>
    </row>
    <row r="286" s="2" customFormat="1" ht="24.15" customHeight="1">
      <c r="A286" s="39"/>
      <c r="B286" s="40"/>
      <c r="C286" s="281" t="s">
        <v>564</v>
      </c>
      <c r="D286" s="281" t="s">
        <v>227</v>
      </c>
      <c r="E286" s="282" t="s">
        <v>2345</v>
      </c>
      <c r="F286" s="283" t="s">
        <v>2346</v>
      </c>
      <c r="G286" s="284" t="s">
        <v>266</v>
      </c>
      <c r="H286" s="285">
        <v>1</v>
      </c>
      <c r="I286" s="286"/>
      <c r="J286" s="287">
        <f>ROUND(I286*H286,2)</f>
        <v>0</v>
      </c>
      <c r="K286" s="288"/>
      <c r="L286" s="289"/>
      <c r="M286" s="290" t="s">
        <v>1</v>
      </c>
      <c r="N286" s="291" t="s">
        <v>43</v>
      </c>
      <c r="O286" s="93"/>
      <c r="P286" s="239">
        <f>O286*H286</f>
        <v>0</v>
      </c>
      <c r="Q286" s="239">
        <v>0.00046999999999999999</v>
      </c>
      <c r="R286" s="239">
        <f>Q286*H286</f>
        <v>0.00046999999999999999</v>
      </c>
      <c r="S286" s="239">
        <v>0</v>
      </c>
      <c r="T286" s="240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41" t="s">
        <v>328</v>
      </c>
      <c r="AT286" s="241" t="s">
        <v>227</v>
      </c>
      <c r="AU286" s="241" t="s">
        <v>85</v>
      </c>
      <c r="AY286" s="18" t="s">
        <v>161</v>
      </c>
      <c r="BE286" s="242">
        <f>IF(N286="základní",J286,0)</f>
        <v>0</v>
      </c>
      <c r="BF286" s="242">
        <f>IF(N286="snížená",J286,0)</f>
        <v>0</v>
      </c>
      <c r="BG286" s="242">
        <f>IF(N286="zákl. přenesená",J286,0)</f>
        <v>0</v>
      </c>
      <c r="BH286" s="242">
        <f>IF(N286="sníž. přenesená",J286,0)</f>
        <v>0</v>
      </c>
      <c r="BI286" s="242">
        <f>IF(N286="nulová",J286,0)</f>
        <v>0</v>
      </c>
      <c r="BJ286" s="18" t="s">
        <v>167</v>
      </c>
      <c r="BK286" s="242">
        <f>ROUND(I286*H286,2)</f>
        <v>0</v>
      </c>
      <c r="BL286" s="18" t="s">
        <v>248</v>
      </c>
      <c r="BM286" s="241" t="s">
        <v>2347</v>
      </c>
    </row>
    <row r="287" s="2" customFormat="1">
      <c r="A287" s="39"/>
      <c r="B287" s="40"/>
      <c r="C287" s="41"/>
      <c r="D287" s="243" t="s">
        <v>169</v>
      </c>
      <c r="E287" s="41"/>
      <c r="F287" s="244" t="s">
        <v>2346</v>
      </c>
      <c r="G287" s="41"/>
      <c r="H287" s="41"/>
      <c r="I287" s="245"/>
      <c r="J287" s="41"/>
      <c r="K287" s="41"/>
      <c r="L287" s="45"/>
      <c r="M287" s="246"/>
      <c r="N287" s="247"/>
      <c r="O287" s="93"/>
      <c r="P287" s="93"/>
      <c r="Q287" s="93"/>
      <c r="R287" s="93"/>
      <c r="S287" s="93"/>
      <c r="T287" s="94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8" t="s">
        <v>169</v>
      </c>
      <c r="AU287" s="18" t="s">
        <v>85</v>
      </c>
    </row>
    <row r="288" s="2" customFormat="1" ht="16.5" customHeight="1">
      <c r="A288" s="39"/>
      <c r="B288" s="40"/>
      <c r="C288" s="229" t="s">
        <v>568</v>
      </c>
      <c r="D288" s="229" t="s">
        <v>163</v>
      </c>
      <c r="E288" s="230" t="s">
        <v>2348</v>
      </c>
      <c r="F288" s="231" t="s">
        <v>2349</v>
      </c>
      <c r="G288" s="232" t="s">
        <v>266</v>
      </c>
      <c r="H288" s="233">
        <v>1</v>
      </c>
      <c r="I288" s="234"/>
      <c r="J288" s="235">
        <f>ROUND(I288*H288,2)</f>
        <v>0</v>
      </c>
      <c r="K288" s="236"/>
      <c r="L288" s="45"/>
      <c r="M288" s="237" t="s">
        <v>1</v>
      </c>
      <c r="N288" s="238" t="s">
        <v>43</v>
      </c>
      <c r="O288" s="93"/>
      <c r="P288" s="239">
        <f>O288*H288</f>
        <v>0</v>
      </c>
      <c r="Q288" s="239">
        <v>0</v>
      </c>
      <c r="R288" s="239">
        <f>Q288*H288</f>
        <v>0</v>
      </c>
      <c r="S288" s="239">
        <v>0</v>
      </c>
      <c r="T288" s="240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41" t="s">
        <v>248</v>
      </c>
      <c r="AT288" s="241" t="s">
        <v>163</v>
      </c>
      <c r="AU288" s="241" t="s">
        <v>85</v>
      </c>
      <c r="AY288" s="18" t="s">
        <v>161</v>
      </c>
      <c r="BE288" s="242">
        <f>IF(N288="základní",J288,0)</f>
        <v>0</v>
      </c>
      <c r="BF288" s="242">
        <f>IF(N288="snížená",J288,0)</f>
        <v>0</v>
      </c>
      <c r="BG288" s="242">
        <f>IF(N288="zákl. přenesená",J288,0)</f>
        <v>0</v>
      </c>
      <c r="BH288" s="242">
        <f>IF(N288="sníž. přenesená",J288,0)</f>
        <v>0</v>
      </c>
      <c r="BI288" s="242">
        <f>IF(N288="nulová",J288,0)</f>
        <v>0</v>
      </c>
      <c r="BJ288" s="18" t="s">
        <v>167</v>
      </c>
      <c r="BK288" s="242">
        <f>ROUND(I288*H288,2)</f>
        <v>0</v>
      </c>
      <c r="BL288" s="18" t="s">
        <v>248</v>
      </c>
      <c r="BM288" s="241" t="s">
        <v>2350</v>
      </c>
    </row>
    <row r="289" s="2" customFormat="1">
      <c r="A289" s="39"/>
      <c r="B289" s="40"/>
      <c r="C289" s="41"/>
      <c r="D289" s="243" t="s">
        <v>169</v>
      </c>
      <c r="E289" s="41"/>
      <c r="F289" s="244" t="s">
        <v>2349</v>
      </c>
      <c r="G289" s="41"/>
      <c r="H289" s="41"/>
      <c r="I289" s="245"/>
      <c r="J289" s="41"/>
      <c r="K289" s="41"/>
      <c r="L289" s="45"/>
      <c r="M289" s="246"/>
      <c r="N289" s="247"/>
      <c r="O289" s="93"/>
      <c r="P289" s="93"/>
      <c r="Q289" s="93"/>
      <c r="R289" s="93"/>
      <c r="S289" s="93"/>
      <c r="T289" s="94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169</v>
      </c>
      <c r="AU289" s="18" t="s">
        <v>85</v>
      </c>
    </row>
    <row r="290" s="2" customFormat="1" ht="16.5" customHeight="1">
      <c r="A290" s="39"/>
      <c r="B290" s="40"/>
      <c r="C290" s="281" t="s">
        <v>572</v>
      </c>
      <c r="D290" s="281" t="s">
        <v>227</v>
      </c>
      <c r="E290" s="282" t="s">
        <v>2351</v>
      </c>
      <c r="F290" s="283" t="s">
        <v>2352</v>
      </c>
      <c r="G290" s="284" t="s">
        <v>266</v>
      </c>
      <c r="H290" s="285">
        <v>1</v>
      </c>
      <c r="I290" s="286"/>
      <c r="J290" s="287">
        <f>ROUND(I290*H290,2)</f>
        <v>0</v>
      </c>
      <c r="K290" s="288"/>
      <c r="L290" s="289"/>
      <c r="M290" s="290" t="s">
        <v>1</v>
      </c>
      <c r="N290" s="291" t="s">
        <v>43</v>
      </c>
      <c r="O290" s="93"/>
      <c r="P290" s="239">
        <f>O290*H290</f>
        <v>0</v>
      </c>
      <c r="Q290" s="239">
        <v>0</v>
      </c>
      <c r="R290" s="239">
        <f>Q290*H290</f>
        <v>0</v>
      </c>
      <c r="S290" s="239">
        <v>0</v>
      </c>
      <c r="T290" s="240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41" t="s">
        <v>328</v>
      </c>
      <c r="AT290" s="241" t="s">
        <v>227</v>
      </c>
      <c r="AU290" s="241" t="s">
        <v>85</v>
      </c>
      <c r="AY290" s="18" t="s">
        <v>161</v>
      </c>
      <c r="BE290" s="242">
        <f>IF(N290="základní",J290,0)</f>
        <v>0</v>
      </c>
      <c r="BF290" s="242">
        <f>IF(N290="snížená",J290,0)</f>
        <v>0</v>
      </c>
      <c r="BG290" s="242">
        <f>IF(N290="zákl. přenesená",J290,0)</f>
        <v>0</v>
      </c>
      <c r="BH290" s="242">
        <f>IF(N290="sníž. přenesená",J290,0)</f>
        <v>0</v>
      </c>
      <c r="BI290" s="242">
        <f>IF(N290="nulová",J290,0)</f>
        <v>0</v>
      </c>
      <c r="BJ290" s="18" t="s">
        <v>167</v>
      </c>
      <c r="BK290" s="242">
        <f>ROUND(I290*H290,2)</f>
        <v>0</v>
      </c>
      <c r="BL290" s="18" t="s">
        <v>248</v>
      </c>
      <c r="BM290" s="241" t="s">
        <v>2353</v>
      </c>
    </row>
    <row r="291" s="2" customFormat="1">
      <c r="A291" s="39"/>
      <c r="B291" s="40"/>
      <c r="C291" s="41"/>
      <c r="D291" s="243" t="s">
        <v>169</v>
      </c>
      <c r="E291" s="41"/>
      <c r="F291" s="244" t="s">
        <v>2352</v>
      </c>
      <c r="G291" s="41"/>
      <c r="H291" s="41"/>
      <c r="I291" s="245"/>
      <c r="J291" s="41"/>
      <c r="K291" s="41"/>
      <c r="L291" s="45"/>
      <c r="M291" s="246"/>
      <c r="N291" s="247"/>
      <c r="O291" s="93"/>
      <c r="P291" s="93"/>
      <c r="Q291" s="93"/>
      <c r="R291" s="93"/>
      <c r="S291" s="93"/>
      <c r="T291" s="94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169</v>
      </c>
      <c r="AU291" s="18" t="s">
        <v>85</v>
      </c>
    </row>
    <row r="292" s="2" customFormat="1" ht="33" customHeight="1">
      <c r="A292" s="39"/>
      <c r="B292" s="40"/>
      <c r="C292" s="229" t="s">
        <v>576</v>
      </c>
      <c r="D292" s="229" t="s">
        <v>163</v>
      </c>
      <c r="E292" s="230" t="s">
        <v>2354</v>
      </c>
      <c r="F292" s="231" t="s">
        <v>2355</v>
      </c>
      <c r="G292" s="232" t="s">
        <v>266</v>
      </c>
      <c r="H292" s="233">
        <v>8</v>
      </c>
      <c r="I292" s="234"/>
      <c r="J292" s="235">
        <f>ROUND(I292*H292,2)</f>
        <v>0</v>
      </c>
      <c r="K292" s="236"/>
      <c r="L292" s="45"/>
      <c r="M292" s="237" t="s">
        <v>1</v>
      </c>
      <c r="N292" s="238" t="s">
        <v>43</v>
      </c>
      <c r="O292" s="93"/>
      <c r="P292" s="239">
        <f>O292*H292</f>
        <v>0</v>
      </c>
      <c r="Q292" s="239">
        <v>0</v>
      </c>
      <c r="R292" s="239">
        <f>Q292*H292</f>
        <v>0</v>
      </c>
      <c r="S292" s="239">
        <v>0</v>
      </c>
      <c r="T292" s="240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41" t="s">
        <v>248</v>
      </c>
      <c r="AT292" s="241" t="s">
        <v>163</v>
      </c>
      <c r="AU292" s="241" t="s">
        <v>85</v>
      </c>
      <c r="AY292" s="18" t="s">
        <v>161</v>
      </c>
      <c r="BE292" s="242">
        <f>IF(N292="základní",J292,0)</f>
        <v>0</v>
      </c>
      <c r="BF292" s="242">
        <f>IF(N292="snížená",J292,0)</f>
        <v>0</v>
      </c>
      <c r="BG292" s="242">
        <f>IF(N292="zákl. přenesená",J292,0)</f>
        <v>0</v>
      </c>
      <c r="BH292" s="242">
        <f>IF(N292="sníž. přenesená",J292,0)</f>
        <v>0</v>
      </c>
      <c r="BI292" s="242">
        <f>IF(N292="nulová",J292,0)</f>
        <v>0</v>
      </c>
      <c r="BJ292" s="18" t="s">
        <v>167</v>
      </c>
      <c r="BK292" s="242">
        <f>ROUND(I292*H292,2)</f>
        <v>0</v>
      </c>
      <c r="BL292" s="18" t="s">
        <v>248</v>
      </c>
      <c r="BM292" s="241" t="s">
        <v>2356</v>
      </c>
    </row>
    <row r="293" s="2" customFormat="1">
      <c r="A293" s="39"/>
      <c r="B293" s="40"/>
      <c r="C293" s="41"/>
      <c r="D293" s="243" t="s">
        <v>169</v>
      </c>
      <c r="E293" s="41"/>
      <c r="F293" s="244" t="s">
        <v>2355</v>
      </c>
      <c r="G293" s="41"/>
      <c r="H293" s="41"/>
      <c r="I293" s="245"/>
      <c r="J293" s="41"/>
      <c r="K293" s="41"/>
      <c r="L293" s="45"/>
      <c r="M293" s="246"/>
      <c r="N293" s="247"/>
      <c r="O293" s="93"/>
      <c r="P293" s="93"/>
      <c r="Q293" s="93"/>
      <c r="R293" s="93"/>
      <c r="S293" s="93"/>
      <c r="T293" s="94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T293" s="18" t="s">
        <v>169</v>
      </c>
      <c r="AU293" s="18" t="s">
        <v>85</v>
      </c>
    </row>
    <row r="294" s="2" customFormat="1" ht="16.5" customHeight="1">
      <c r="A294" s="39"/>
      <c r="B294" s="40"/>
      <c r="C294" s="281" t="s">
        <v>580</v>
      </c>
      <c r="D294" s="281" t="s">
        <v>227</v>
      </c>
      <c r="E294" s="282" t="s">
        <v>2357</v>
      </c>
      <c r="F294" s="283" t="s">
        <v>2358</v>
      </c>
      <c r="G294" s="284" t="s">
        <v>266</v>
      </c>
      <c r="H294" s="285">
        <v>8</v>
      </c>
      <c r="I294" s="286"/>
      <c r="J294" s="287">
        <f>ROUND(I294*H294,2)</f>
        <v>0</v>
      </c>
      <c r="K294" s="288"/>
      <c r="L294" s="289"/>
      <c r="M294" s="290" t="s">
        <v>1</v>
      </c>
      <c r="N294" s="291" t="s">
        <v>43</v>
      </c>
      <c r="O294" s="93"/>
      <c r="P294" s="239">
        <f>O294*H294</f>
        <v>0</v>
      </c>
      <c r="Q294" s="239">
        <v>0</v>
      </c>
      <c r="R294" s="239">
        <f>Q294*H294</f>
        <v>0</v>
      </c>
      <c r="S294" s="239">
        <v>0</v>
      </c>
      <c r="T294" s="240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41" t="s">
        <v>328</v>
      </c>
      <c r="AT294" s="241" t="s">
        <v>227</v>
      </c>
      <c r="AU294" s="241" t="s">
        <v>85</v>
      </c>
      <c r="AY294" s="18" t="s">
        <v>161</v>
      </c>
      <c r="BE294" s="242">
        <f>IF(N294="základní",J294,0)</f>
        <v>0</v>
      </c>
      <c r="BF294" s="242">
        <f>IF(N294="snížená",J294,0)</f>
        <v>0</v>
      </c>
      <c r="BG294" s="242">
        <f>IF(N294="zákl. přenesená",J294,0)</f>
        <v>0</v>
      </c>
      <c r="BH294" s="242">
        <f>IF(N294="sníž. přenesená",J294,0)</f>
        <v>0</v>
      </c>
      <c r="BI294" s="242">
        <f>IF(N294="nulová",J294,0)</f>
        <v>0</v>
      </c>
      <c r="BJ294" s="18" t="s">
        <v>167</v>
      </c>
      <c r="BK294" s="242">
        <f>ROUND(I294*H294,2)</f>
        <v>0</v>
      </c>
      <c r="BL294" s="18" t="s">
        <v>248</v>
      </c>
      <c r="BM294" s="241" t="s">
        <v>2359</v>
      </c>
    </row>
    <row r="295" s="2" customFormat="1">
      <c r="A295" s="39"/>
      <c r="B295" s="40"/>
      <c r="C295" s="41"/>
      <c r="D295" s="243" t="s">
        <v>169</v>
      </c>
      <c r="E295" s="41"/>
      <c r="F295" s="244" t="s">
        <v>2358</v>
      </c>
      <c r="G295" s="41"/>
      <c r="H295" s="41"/>
      <c r="I295" s="245"/>
      <c r="J295" s="41"/>
      <c r="K295" s="41"/>
      <c r="L295" s="45"/>
      <c r="M295" s="246"/>
      <c r="N295" s="247"/>
      <c r="O295" s="93"/>
      <c r="P295" s="93"/>
      <c r="Q295" s="93"/>
      <c r="R295" s="93"/>
      <c r="S295" s="93"/>
      <c r="T295" s="94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169</v>
      </c>
      <c r="AU295" s="18" t="s">
        <v>85</v>
      </c>
    </row>
    <row r="296" s="2" customFormat="1" ht="44.25" customHeight="1">
      <c r="A296" s="39"/>
      <c r="B296" s="40"/>
      <c r="C296" s="229" t="s">
        <v>586</v>
      </c>
      <c r="D296" s="229" t="s">
        <v>163</v>
      </c>
      <c r="E296" s="230" t="s">
        <v>2360</v>
      </c>
      <c r="F296" s="231" t="s">
        <v>2361</v>
      </c>
      <c r="G296" s="232" t="s">
        <v>266</v>
      </c>
      <c r="H296" s="233">
        <v>1</v>
      </c>
      <c r="I296" s="234"/>
      <c r="J296" s="235">
        <f>ROUND(I296*H296,2)</f>
        <v>0</v>
      </c>
      <c r="K296" s="236"/>
      <c r="L296" s="45"/>
      <c r="M296" s="237" t="s">
        <v>1</v>
      </c>
      <c r="N296" s="238" t="s">
        <v>43</v>
      </c>
      <c r="O296" s="93"/>
      <c r="P296" s="239">
        <f>O296*H296</f>
        <v>0</v>
      </c>
      <c r="Q296" s="239">
        <v>0</v>
      </c>
      <c r="R296" s="239">
        <f>Q296*H296</f>
        <v>0</v>
      </c>
      <c r="S296" s="239">
        <v>0</v>
      </c>
      <c r="T296" s="240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41" t="s">
        <v>248</v>
      </c>
      <c r="AT296" s="241" t="s">
        <v>163</v>
      </c>
      <c r="AU296" s="241" t="s">
        <v>85</v>
      </c>
      <c r="AY296" s="18" t="s">
        <v>161</v>
      </c>
      <c r="BE296" s="242">
        <f>IF(N296="základní",J296,0)</f>
        <v>0</v>
      </c>
      <c r="BF296" s="242">
        <f>IF(N296="snížená",J296,0)</f>
        <v>0</v>
      </c>
      <c r="BG296" s="242">
        <f>IF(N296="zákl. přenesená",J296,0)</f>
        <v>0</v>
      </c>
      <c r="BH296" s="242">
        <f>IF(N296="sníž. přenesená",J296,0)</f>
        <v>0</v>
      </c>
      <c r="BI296" s="242">
        <f>IF(N296="nulová",J296,0)</f>
        <v>0</v>
      </c>
      <c r="BJ296" s="18" t="s">
        <v>167</v>
      </c>
      <c r="BK296" s="242">
        <f>ROUND(I296*H296,2)</f>
        <v>0</v>
      </c>
      <c r="BL296" s="18" t="s">
        <v>248</v>
      </c>
      <c r="BM296" s="241" t="s">
        <v>2362</v>
      </c>
    </row>
    <row r="297" s="2" customFormat="1">
      <c r="A297" s="39"/>
      <c r="B297" s="40"/>
      <c r="C297" s="41"/>
      <c r="D297" s="243" t="s">
        <v>169</v>
      </c>
      <c r="E297" s="41"/>
      <c r="F297" s="244" t="s">
        <v>2361</v>
      </c>
      <c r="G297" s="41"/>
      <c r="H297" s="41"/>
      <c r="I297" s="245"/>
      <c r="J297" s="41"/>
      <c r="K297" s="41"/>
      <c r="L297" s="45"/>
      <c r="M297" s="246"/>
      <c r="N297" s="247"/>
      <c r="O297" s="93"/>
      <c r="P297" s="93"/>
      <c r="Q297" s="93"/>
      <c r="R297" s="93"/>
      <c r="S297" s="93"/>
      <c r="T297" s="94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8" t="s">
        <v>169</v>
      </c>
      <c r="AU297" s="18" t="s">
        <v>85</v>
      </c>
    </row>
    <row r="298" s="2" customFormat="1" ht="21.75" customHeight="1">
      <c r="A298" s="39"/>
      <c r="B298" s="40"/>
      <c r="C298" s="281" t="s">
        <v>591</v>
      </c>
      <c r="D298" s="281" t="s">
        <v>227</v>
      </c>
      <c r="E298" s="282" t="s">
        <v>2363</v>
      </c>
      <c r="F298" s="283" t="s">
        <v>2364</v>
      </c>
      <c r="G298" s="284" t="s">
        <v>266</v>
      </c>
      <c r="H298" s="285">
        <v>1</v>
      </c>
      <c r="I298" s="286"/>
      <c r="J298" s="287">
        <f>ROUND(I298*H298,2)</f>
        <v>0</v>
      </c>
      <c r="K298" s="288"/>
      <c r="L298" s="289"/>
      <c r="M298" s="290" t="s">
        <v>1</v>
      </c>
      <c r="N298" s="291" t="s">
        <v>43</v>
      </c>
      <c r="O298" s="93"/>
      <c r="P298" s="239">
        <f>O298*H298</f>
        <v>0</v>
      </c>
      <c r="Q298" s="239">
        <v>0.0012800000000000001</v>
      </c>
      <c r="R298" s="239">
        <f>Q298*H298</f>
        <v>0.0012800000000000001</v>
      </c>
      <c r="S298" s="239">
        <v>0</v>
      </c>
      <c r="T298" s="240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41" t="s">
        <v>328</v>
      </c>
      <c r="AT298" s="241" t="s">
        <v>227</v>
      </c>
      <c r="AU298" s="241" t="s">
        <v>85</v>
      </c>
      <c r="AY298" s="18" t="s">
        <v>161</v>
      </c>
      <c r="BE298" s="242">
        <f>IF(N298="základní",J298,0)</f>
        <v>0</v>
      </c>
      <c r="BF298" s="242">
        <f>IF(N298="snížená",J298,0)</f>
        <v>0</v>
      </c>
      <c r="BG298" s="242">
        <f>IF(N298="zákl. přenesená",J298,0)</f>
        <v>0</v>
      </c>
      <c r="BH298" s="242">
        <f>IF(N298="sníž. přenesená",J298,0)</f>
        <v>0</v>
      </c>
      <c r="BI298" s="242">
        <f>IF(N298="nulová",J298,0)</f>
        <v>0</v>
      </c>
      <c r="BJ298" s="18" t="s">
        <v>167</v>
      </c>
      <c r="BK298" s="242">
        <f>ROUND(I298*H298,2)</f>
        <v>0</v>
      </c>
      <c r="BL298" s="18" t="s">
        <v>248</v>
      </c>
      <c r="BM298" s="241" t="s">
        <v>2365</v>
      </c>
    </row>
    <row r="299" s="2" customFormat="1">
      <c r="A299" s="39"/>
      <c r="B299" s="40"/>
      <c r="C299" s="41"/>
      <c r="D299" s="243" t="s">
        <v>169</v>
      </c>
      <c r="E299" s="41"/>
      <c r="F299" s="244" t="s">
        <v>2364</v>
      </c>
      <c r="G299" s="41"/>
      <c r="H299" s="41"/>
      <c r="I299" s="245"/>
      <c r="J299" s="41"/>
      <c r="K299" s="41"/>
      <c r="L299" s="45"/>
      <c r="M299" s="246"/>
      <c r="N299" s="247"/>
      <c r="O299" s="93"/>
      <c r="P299" s="93"/>
      <c r="Q299" s="93"/>
      <c r="R299" s="93"/>
      <c r="S299" s="93"/>
      <c r="T299" s="94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18" t="s">
        <v>169</v>
      </c>
      <c r="AU299" s="18" t="s">
        <v>85</v>
      </c>
    </row>
    <row r="300" s="2" customFormat="1" ht="37.8" customHeight="1">
      <c r="A300" s="39"/>
      <c r="B300" s="40"/>
      <c r="C300" s="229" t="s">
        <v>596</v>
      </c>
      <c r="D300" s="229" t="s">
        <v>163</v>
      </c>
      <c r="E300" s="230" t="s">
        <v>2366</v>
      </c>
      <c r="F300" s="231" t="s">
        <v>2367</v>
      </c>
      <c r="G300" s="232" t="s">
        <v>266</v>
      </c>
      <c r="H300" s="233">
        <v>4</v>
      </c>
      <c r="I300" s="234"/>
      <c r="J300" s="235">
        <f>ROUND(I300*H300,2)</f>
        <v>0</v>
      </c>
      <c r="K300" s="236"/>
      <c r="L300" s="45"/>
      <c r="M300" s="237" t="s">
        <v>1</v>
      </c>
      <c r="N300" s="238" t="s">
        <v>43</v>
      </c>
      <c r="O300" s="93"/>
      <c r="P300" s="239">
        <f>O300*H300</f>
        <v>0</v>
      </c>
      <c r="Q300" s="239">
        <v>0</v>
      </c>
      <c r="R300" s="239">
        <f>Q300*H300</f>
        <v>0</v>
      </c>
      <c r="S300" s="239">
        <v>0</v>
      </c>
      <c r="T300" s="240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41" t="s">
        <v>248</v>
      </c>
      <c r="AT300" s="241" t="s">
        <v>163</v>
      </c>
      <c r="AU300" s="241" t="s">
        <v>85</v>
      </c>
      <c r="AY300" s="18" t="s">
        <v>161</v>
      </c>
      <c r="BE300" s="242">
        <f>IF(N300="základní",J300,0)</f>
        <v>0</v>
      </c>
      <c r="BF300" s="242">
        <f>IF(N300="snížená",J300,0)</f>
        <v>0</v>
      </c>
      <c r="BG300" s="242">
        <f>IF(N300="zákl. přenesená",J300,0)</f>
        <v>0</v>
      </c>
      <c r="BH300" s="242">
        <f>IF(N300="sníž. přenesená",J300,0)</f>
        <v>0</v>
      </c>
      <c r="BI300" s="242">
        <f>IF(N300="nulová",J300,0)</f>
        <v>0</v>
      </c>
      <c r="BJ300" s="18" t="s">
        <v>167</v>
      </c>
      <c r="BK300" s="242">
        <f>ROUND(I300*H300,2)</f>
        <v>0</v>
      </c>
      <c r="BL300" s="18" t="s">
        <v>248</v>
      </c>
      <c r="BM300" s="241" t="s">
        <v>2368</v>
      </c>
    </row>
    <row r="301" s="2" customFormat="1">
      <c r="A301" s="39"/>
      <c r="B301" s="40"/>
      <c r="C301" s="41"/>
      <c r="D301" s="243" t="s">
        <v>169</v>
      </c>
      <c r="E301" s="41"/>
      <c r="F301" s="244" t="s">
        <v>2367</v>
      </c>
      <c r="G301" s="41"/>
      <c r="H301" s="41"/>
      <c r="I301" s="245"/>
      <c r="J301" s="41"/>
      <c r="K301" s="41"/>
      <c r="L301" s="45"/>
      <c r="M301" s="246"/>
      <c r="N301" s="247"/>
      <c r="O301" s="93"/>
      <c r="P301" s="93"/>
      <c r="Q301" s="93"/>
      <c r="R301" s="93"/>
      <c r="S301" s="93"/>
      <c r="T301" s="94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T301" s="18" t="s">
        <v>169</v>
      </c>
      <c r="AU301" s="18" t="s">
        <v>85</v>
      </c>
    </row>
    <row r="302" s="2" customFormat="1" ht="16.5" customHeight="1">
      <c r="A302" s="39"/>
      <c r="B302" s="40"/>
      <c r="C302" s="281" t="s">
        <v>414</v>
      </c>
      <c r="D302" s="281" t="s">
        <v>227</v>
      </c>
      <c r="E302" s="282" t="s">
        <v>2369</v>
      </c>
      <c r="F302" s="283" t="s">
        <v>2370</v>
      </c>
      <c r="G302" s="284" t="s">
        <v>266</v>
      </c>
      <c r="H302" s="285">
        <v>4</v>
      </c>
      <c r="I302" s="286"/>
      <c r="J302" s="287">
        <f>ROUND(I302*H302,2)</f>
        <v>0</v>
      </c>
      <c r="K302" s="288"/>
      <c r="L302" s="289"/>
      <c r="M302" s="290" t="s">
        <v>1</v>
      </c>
      <c r="N302" s="291" t="s">
        <v>43</v>
      </c>
      <c r="O302" s="93"/>
      <c r="P302" s="239">
        <f>O302*H302</f>
        <v>0</v>
      </c>
      <c r="Q302" s="239">
        <v>0</v>
      </c>
      <c r="R302" s="239">
        <f>Q302*H302</f>
        <v>0</v>
      </c>
      <c r="S302" s="239">
        <v>0</v>
      </c>
      <c r="T302" s="240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41" t="s">
        <v>328</v>
      </c>
      <c r="AT302" s="241" t="s">
        <v>227</v>
      </c>
      <c r="AU302" s="241" t="s">
        <v>85</v>
      </c>
      <c r="AY302" s="18" t="s">
        <v>161</v>
      </c>
      <c r="BE302" s="242">
        <f>IF(N302="základní",J302,0)</f>
        <v>0</v>
      </c>
      <c r="BF302" s="242">
        <f>IF(N302="snížená",J302,0)</f>
        <v>0</v>
      </c>
      <c r="BG302" s="242">
        <f>IF(N302="zákl. přenesená",J302,0)</f>
        <v>0</v>
      </c>
      <c r="BH302" s="242">
        <f>IF(N302="sníž. přenesená",J302,0)</f>
        <v>0</v>
      </c>
      <c r="BI302" s="242">
        <f>IF(N302="nulová",J302,0)</f>
        <v>0</v>
      </c>
      <c r="BJ302" s="18" t="s">
        <v>167</v>
      </c>
      <c r="BK302" s="242">
        <f>ROUND(I302*H302,2)</f>
        <v>0</v>
      </c>
      <c r="BL302" s="18" t="s">
        <v>248</v>
      </c>
      <c r="BM302" s="241" t="s">
        <v>2371</v>
      </c>
    </row>
    <row r="303" s="2" customFormat="1">
      <c r="A303" s="39"/>
      <c r="B303" s="40"/>
      <c r="C303" s="41"/>
      <c r="D303" s="243" t="s">
        <v>169</v>
      </c>
      <c r="E303" s="41"/>
      <c r="F303" s="244" t="s">
        <v>2370</v>
      </c>
      <c r="G303" s="41"/>
      <c r="H303" s="41"/>
      <c r="I303" s="245"/>
      <c r="J303" s="41"/>
      <c r="K303" s="41"/>
      <c r="L303" s="45"/>
      <c r="M303" s="246"/>
      <c r="N303" s="247"/>
      <c r="O303" s="93"/>
      <c r="P303" s="93"/>
      <c r="Q303" s="93"/>
      <c r="R303" s="93"/>
      <c r="S303" s="93"/>
      <c r="T303" s="94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169</v>
      </c>
      <c r="AU303" s="18" t="s">
        <v>85</v>
      </c>
    </row>
    <row r="304" s="2" customFormat="1" ht="37.8" customHeight="1">
      <c r="A304" s="39"/>
      <c r="B304" s="40"/>
      <c r="C304" s="229" t="s">
        <v>605</v>
      </c>
      <c r="D304" s="229" t="s">
        <v>163</v>
      </c>
      <c r="E304" s="230" t="s">
        <v>2372</v>
      </c>
      <c r="F304" s="231" t="s">
        <v>2373</v>
      </c>
      <c r="G304" s="232" t="s">
        <v>266</v>
      </c>
      <c r="H304" s="233">
        <v>8</v>
      </c>
      <c r="I304" s="234"/>
      <c r="J304" s="235">
        <f>ROUND(I304*H304,2)</f>
        <v>0</v>
      </c>
      <c r="K304" s="236"/>
      <c r="L304" s="45"/>
      <c r="M304" s="237" t="s">
        <v>1</v>
      </c>
      <c r="N304" s="238" t="s">
        <v>43</v>
      </c>
      <c r="O304" s="93"/>
      <c r="P304" s="239">
        <f>O304*H304</f>
        <v>0</v>
      </c>
      <c r="Q304" s="239">
        <v>0</v>
      </c>
      <c r="R304" s="239">
        <f>Q304*H304</f>
        <v>0</v>
      </c>
      <c r="S304" s="239">
        <v>0</v>
      </c>
      <c r="T304" s="240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41" t="s">
        <v>248</v>
      </c>
      <c r="AT304" s="241" t="s">
        <v>163</v>
      </c>
      <c r="AU304" s="241" t="s">
        <v>85</v>
      </c>
      <c r="AY304" s="18" t="s">
        <v>161</v>
      </c>
      <c r="BE304" s="242">
        <f>IF(N304="základní",J304,0)</f>
        <v>0</v>
      </c>
      <c r="BF304" s="242">
        <f>IF(N304="snížená",J304,0)</f>
        <v>0</v>
      </c>
      <c r="BG304" s="242">
        <f>IF(N304="zákl. přenesená",J304,0)</f>
        <v>0</v>
      </c>
      <c r="BH304" s="242">
        <f>IF(N304="sníž. přenesená",J304,0)</f>
        <v>0</v>
      </c>
      <c r="BI304" s="242">
        <f>IF(N304="nulová",J304,0)</f>
        <v>0</v>
      </c>
      <c r="BJ304" s="18" t="s">
        <v>167</v>
      </c>
      <c r="BK304" s="242">
        <f>ROUND(I304*H304,2)</f>
        <v>0</v>
      </c>
      <c r="BL304" s="18" t="s">
        <v>248</v>
      </c>
      <c r="BM304" s="241" t="s">
        <v>2374</v>
      </c>
    </row>
    <row r="305" s="2" customFormat="1">
      <c r="A305" s="39"/>
      <c r="B305" s="40"/>
      <c r="C305" s="41"/>
      <c r="D305" s="243" t="s">
        <v>169</v>
      </c>
      <c r="E305" s="41"/>
      <c r="F305" s="244" t="s">
        <v>2373</v>
      </c>
      <c r="G305" s="41"/>
      <c r="H305" s="41"/>
      <c r="I305" s="245"/>
      <c r="J305" s="41"/>
      <c r="K305" s="41"/>
      <c r="L305" s="45"/>
      <c r="M305" s="246"/>
      <c r="N305" s="247"/>
      <c r="O305" s="93"/>
      <c r="P305" s="93"/>
      <c r="Q305" s="93"/>
      <c r="R305" s="93"/>
      <c r="S305" s="93"/>
      <c r="T305" s="94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T305" s="18" t="s">
        <v>169</v>
      </c>
      <c r="AU305" s="18" t="s">
        <v>85</v>
      </c>
    </row>
    <row r="306" s="2" customFormat="1" ht="16.5" customHeight="1">
      <c r="A306" s="39"/>
      <c r="B306" s="40"/>
      <c r="C306" s="281" t="s">
        <v>610</v>
      </c>
      <c r="D306" s="281" t="s">
        <v>227</v>
      </c>
      <c r="E306" s="282" t="s">
        <v>2375</v>
      </c>
      <c r="F306" s="283" t="s">
        <v>2376</v>
      </c>
      <c r="G306" s="284" t="s">
        <v>266</v>
      </c>
      <c r="H306" s="285">
        <v>8</v>
      </c>
      <c r="I306" s="286"/>
      <c r="J306" s="287">
        <f>ROUND(I306*H306,2)</f>
        <v>0</v>
      </c>
      <c r="K306" s="288"/>
      <c r="L306" s="289"/>
      <c r="M306" s="290" t="s">
        <v>1</v>
      </c>
      <c r="N306" s="291" t="s">
        <v>43</v>
      </c>
      <c r="O306" s="93"/>
      <c r="P306" s="239">
        <f>O306*H306</f>
        <v>0</v>
      </c>
      <c r="Q306" s="239">
        <v>0</v>
      </c>
      <c r="R306" s="239">
        <f>Q306*H306</f>
        <v>0</v>
      </c>
      <c r="S306" s="239">
        <v>0</v>
      </c>
      <c r="T306" s="240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41" t="s">
        <v>328</v>
      </c>
      <c r="AT306" s="241" t="s">
        <v>227</v>
      </c>
      <c r="AU306" s="241" t="s">
        <v>85</v>
      </c>
      <c r="AY306" s="18" t="s">
        <v>161</v>
      </c>
      <c r="BE306" s="242">
        <f>IF(N306="základní",J306,0)</f>
        <v>0</v>
      </c>
      <c r="BF306" s="242">
        <f>IF(N306="snížená",J306,0)</f>
        <v>0</v>
      </c>
      <c r="BG306" s="242">
        <f>IF(N306="zákl. přenesená",J306,0)</f>
        <v>0</v>
      </c>
      <c r="BH306" s="242">
        <f>IF(N306="sníž. přenesená",J306,0)</f>
        <v>0</v>
      </c>
      <c r="BI306" s="242">
        <f>IF(N306="nulová",J306,0)</f>
        <v>0</v>
      </c>
      <c r="BJ306" s="18" t="s">
        <v>167</v>
      </c>
      <c r="BK306" s="242">
        <f>ROUND(I306*H306,2)</f>
        <v>0</v>
      </c>
      <c r="BL306" s="18" t="s">
        <v>248</v>
      </c>
      <c r="BM306" s="241" t="s">
        <v>2377</v>
      </c>
    </row>
    <row r="307" s="2" customFormat="1">
      <c r="A307" s="39"/>
      <c r="B307" s="40"/>
      <c r="C307" s="41"/>
      <c r="D307" s="243" t="s">
        <v>169</v>
      </c>
      <c r="E307" s="41"/>
      <c r="F307" s="244" t="s">
        <v>2376</v>
      </c>
      <c r="G307" s="41"/>
      <c r="H307" s="41"/>
      <c r="I307" s="245"/>
      <c r="J307" s="41"/>
      <c r="K307" s="41"/>
      <c r="L307" s="45"/>
      <c r="M307" s="246"/>
      <c r="N307" s="247"/>
      <c r="O307" s="93"/>
      <c r="P307" s="93"/>
      <c r="Q307" s="93"/>
      <c r="R307" s="93"/>
      <c r="S307" s="93"/>
      <c r="T307" s="94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T307" s="18" t="s">
        <v>169</v>
      </c>
      <c r="AU307" s="18" t="s">
        <v>85</v>
      </c>
    </row>
    <row r="308" s="2" customFormat="1" ht="24.15" customHeight="1">
      <c r="A308" s="39"/>
      <c r="B308" s="40"/>
      <c r="C308" s="229" t="s">
        <v>615</v>
      </c>
      <c r="D308" s="229" t="s">
        <v>163</v>
      </c>
      <c r="E308" s="230" t="s">
        <v>2378</v>
      </c>
      <c r="F308" s="231" t="s">
        <v>2379</v>
      </c>
      <c r="G308" s="232" t="s">
        <v>214</v>
      </c>
      <c r="H308" s="233">
        <v>0.26900000000000002</v>
      </c>
      <c r="I308" s="234"/>
      <c r="J308" s="235">
        <f>ROUND(I308*H308,2)</f>
        <v>0</v>
      </c>
      <c r="K308" s="236"/>
      <c r="L308" s="45"/>
      <c r="M308" s="237" t="s">
        <v>1</v>
      </c>
      <c r="N308" s="238" t="s">
        <v>43</v>
      </c>
      <c r="O308" s="93"/>
      <c r="P308" s="239">
        <f>O308*H308</f>
        <v>0</v>
      </c>
      <c r="Q308" s="239">
        <v>0</v>
      </c>
      <c r="R308" s="239">
        <f>Q308*H308</f>
        <v>0</v>
      </c>
      <c r="S308" s="239">
        <v>0</v>
      </c>
      <c r="T308" s="240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41" t="s">
        <v>248</v>
      </c>
      <c r="AT308" s="241" t="s">
        <v>163</v>
      </c>
      <c r="AU308" s="241" t="s">
        <v>85</v>
      </c>
      <c r="AY308" s="18" t="s">
        <v>161</v>
      </c>
      <c r="BE308" s="242">
        <f>IF(N308="základní",J308,0)</f>
        <v>0</v>
      </c>
      <c r="BF308" s="242">
        <f>IF(N308="snížená",J308,0)</f>
        <v>0</v>
      </c>
      <c r="BG308" s="242">
        <f>IF(N308="zákl. přenesená",J308,0)</f>
        <v>0</v>
      </c>
      <c r="BH308" s="242">
        <f>IF(N308="sníž. přenesená",J308,0)</f>
        <v>0</v>
      </c>
      <c r="BI308" s="242">
        <f>IF(N308="nulová",J308,0)</f>
        <v>0</v>
      </c>
      <c r="BJ308" s="18" t="s">
        <v>167</v>
      </c>
      <c r="BK308" s="242">
        <f>ROUND(I308*H308,2)</f>
        <v>0</v>
      </c>
      <c r="BL308" s="18" t="s">
        <v>248</v>
      </c>
      <c r="BM308" s="241" t="s">
        <v>2380</v>
      </c>
    </row>
    <row r="309" s="2" customFormat="1">
      <c r="A309" s="39"/>
      <c r="B309" s="40"/>
      <c r="C309" s="41"/>
      <c r="D309" s="243" t="s">
        <v>169</v>
      </c>
      <c r="E309" s="41"/>
      <c r="F309" s="244" t="s">
        <v>2379</v>
      </c>
      <c r="G309" s="41"/>
      <c r="H309" s="41"/>
      <c r="I309" s="245"/>
      <c r="J309" s="41"/>
      <c r="K309" s="41"/>
      <c r="L309" s="45"/>
      <c r="M309" s="246"/>
      <c r="N309" s="247"/>
      <c r="O309" s="93"/>
      <c r="P309" s="93"/>
      <c r="Q309" s="93"/>
      <c r="R309" s="93"/>
      <c r="S309" s="93"/>
      <c r="T309" s="94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T309" s="18" t="s">
        <v>169</v>
      </c>
      <c r="AU309" s="18" t="s">
        <v>85</v>
      </c>
    </row>
    <row r="310" s="12" customFormat="1" ht="22.8" customHeight="1">
      <c r="A310" s="12"/>
      <c r="B310" s="213"/>
      <c r="C310" s="214"/>
      <c r="D310" s="215" t="s">
        <v>75</v>
      </c>
      <c r="E310" s="227" t="s">
        <v>2381</v>
      </c>
      <c r="F310" s="227" t="s">
        <v>2382</v>
      </c>
      <c r="G310" s="214"/>
      <c r="H310" s="214"/>
      <c r="I310" s="217"/>
      <c r="J310" s="228">
        <f>BK310</f>
        <v>0</v>
      </c>
      <c r="K310" s="214"/>
      <c r="L310" s="219"/>
      <c r="M310" s="220"/>
      <c r="N310" s="221"/>
      <c r="O310" s="221"/>
      <c r="P310" s="222">
        <f>SUM(P311:P320)</f>
        <v>0</v>
      </c>
      <c r="Q310" s="221"/>
      <c r="R310" s="222">
        <f>SUM(R311:R320)</f>
        <v>0.00462</v>
      </c>
      <c r="S310" s="221"/>
      <c r="T310" s="223">
        <f>SUM(T311:T320)</f>
        <v>0</v>
      </c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R310" s="224" t="s">
        <v>85</v>
      </c>
      <c r="AT310" s="225" t="s">
        <v>75</v>
      </c>
      <c r="AU310" s="225" t="s">
        <v>83</v>
      </c>
      <c r="AY310" s="224" t="s">
        <v>161</v>
      </c>
      <c r="BK310" s="226">
        <f>SUM(BK311:BK320)</f>
        <v>0</v>
      </c>
    </row>
    <row r="311" s="2" customFormat="1" ht="16.5" customHeight="1">
      <c r="A311" s="39"/>
      <c r="B311" s="40"/>
      <c r="C311" s="229" t="s">
        <v>620</v>
      </c>
      <c r="D311" s="229" t="s">
        <v>163</v>
      </c>
      <c r="E311" s="230" t="s">
        <v>2383</v>
      </c>
      <c r="F311" s="231" t="s">
        <v>2384</v>
      </c>
      <c r="G311" s="232" t="s">
        <v>266</v>
      </c>
      <c r="H311" s="233">
        <v>2</v>
      </c>
      <c r="I311" s="234"/>
      <c r="J311" s="235">
        <f>ROUND(I311*H311,2)</f>
        <v>0</v>
      </c>
      <c r="K311" s="236"/>
      <c r="L311" s="45"/>
      <c r="M311" s="237" t="s">
        <v>1</v>
      </c>
      <c r="N311" s="238" t="s">
        <v>43</v>
      </c>
      <c r="O311" s="93"/>
      <c r="P311" s="239">
        <f>O311*H311</f>
        <v>0</v>
      </c>
      <c r="Q311" s="239">
        <v>0</v>
      </c>
      <c r="R311" s="239">
        <f>Q311*H311</f>
        <v>0</v>
      </c>
      <c r="S311" s="239">
        <v>0</v>
      </c>
      <c r="T311" s="240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41" t="s">
        <v>248</v>
      </c>
      <c r="AT311" s="241" t="s">
        <v>163</v>
      </c>
      <c r="AU311" s="241" t="s">
        <v>85</v>
      </c>
      <c r="AY311" s="18" t="s">
        <v>161</v>
      </c>
      <c r="BE311" s="242">
        <f>IF(N311="základní",J311,0)</f>
        <v>0</v>
      </c>
      <c r="BF311" s="242">
        <f>IF(N311="snížená",J311,0)</f>
        <v>0</v>
      </c>
      <c r="BG311" s="242">
        <f>IF(N311="zákl. přenesená",J311,0)</f>
        <v>0</v>
      </c>
      <c r="BH311" s="242">
        <f>IF(N311="sníž. přenesená",J311,0)</f>
        <v>0</v>
      </c>
      <c r="BI311" s="242">
        <f>IF(N311="nulová",J311,0)</f>
        <v>0</v>
      </c>
      <c r="BJ311" s="18" t="s">
        <v>167</v>
      </c>
      <c r="BK311" s="242">
        <f>ROUND(I311*H311,2)</f>
        <v>0</v>
      </c>
      <c r="BL311" s="18" t="s">
        <v>248</v>
      </c>
      <c r="BM311" s="241" t="s">
        <v>2385</v>
      </c>
    </row>
    <row r="312" s="2" customFormat="1">
      <c r="A312" s="39"/>
      <c r="B312" s="40"/>
      <c r="C312" s="41"/>
      <c r="D312" s="243" t="s">
        <v>169</v>
      </c>
      <c r="E312" s="41"/>
      <c r="F312" s="244" t="s">
        <v>2384</v>
      </c>
      <c r="G312" s="41"/>
      <c r="H312" s="41"/>
      <c r="I312" s="245"/>
      <c r="J312" s="41"/>
      <c r="K312" s="41"/>
      <c r="L312" s="45"/>
      <c r="M312" s="246"/>
      <c r="N312" s="247"/>
      <c r="O312" s="93"/>
      <c r="P312" s="93"/>
      <c r="Q312" s="93"/>
      <c r="R312" s="93"/>
      <c r="S312" s="93"/>
      <c r="T312" s="94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T312" s="18" t="s">
        <v>169</v>
      </c>
      <c r="AU312" s="18" t="s">
        <v>85</v>
      </c>
    </row>
    <row r="313" s="2" customFormat="1" ht="16.5" customHeight="1">
      <c r="A313" s="39"/>
      <c r="B313" s="40"/>
      <c r="C313" s="281" t="s">
        <v>625</v>
      </c>
      <c r="D313" s="281" t="s">
        <v>227</v>
      </c>
      <c r="E313" s="282" t="s">
        <v>2386</v>
      </c>
      <c r="F313" s="283" t="s">
        <v>2387</v>
      </c>
      <c r="G313" s="284" t="s">
        <v>266</v>
      </c>
      <c r="H313" s="285">
        <v>1</v>
      </c>
      <c r="I313" s="286"/>
      <c r="J313" s="287">
        <f>ROUND(I313*H313,2)</f>
        <v>0</v>
      </c>
      <c r="K313" s="288"/>
      <c r="L313" s="289"/>
      <c r="M313" s="290" t="s">
        <v>1</v>
      </c>
      <c r="N313" s="291" t="s">
        <v>43</v>
      </c>
      <c r="O313" s="93"/>
      <c r="P313" s="239">
        <f>O313*H313</f>
        <v>0</v>
      </c>
      <c r="Q313" s="239">
        <v>0</v>
      </c>
      <c r="R313" s="239">
        <f>Q313*H313</f>
        <v>0</v>
      </c>
      <c r="S313" s="239">
        <v>0</v>
      </c>
      <c r="T313" s="240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41" t="s">
        <v>328</v>
      </c>
      <c r="AT313" s="241" t="s">
        <v>227</v>
      </c>
      <c r="AU313" s="241" t="s">
        <v>85</v>
      </c>
      <c r="AY313" s="18" t="s">
        <v>161</v>
      </c>
      <c r="BE313" s="242">
        <f>IF(N313="základní",J313,0)</f>
        <v>0</v>
      </c>
      <c r="BF313" s="242">
        <f>IF(N313="snížená",J313,0)</f>
        <v>0</v>
      </c>
      <c r="BG313" s="242">
        <f>IF(N313="zákl. přenesená",J313,0)</f>
        <v>0</v>
      </c>
      <c r="BH313" s="242">
        <f>IF(N313="sníž. přenesená",J313,0)</f>
        <v>0</v>
      </c>
      <c r="BI313" s="242">
        <f>IF(N313="nulová",J313,0)</f>
        <v>0</v>
      </c>
      <c r="BJ313" s="18" t="s">
        <v>167</v>
      </c>
      <c r="BK313" s="242">
        <f>ROUND(I313*H313,2)</f>
        <v>0</v>
      </c>
      <c r="BL313" s="18" t="s">
        <v>248</v>
      </c>
      <c r="BM313" s="241" t="s">
        <v>2388</v>
      </c>
    </row>
    <row r="314" s="2" customFormat="1">
      <c r="A314" s="39"/>
      <c r="B314" s="40"/>
      <c r="C314" s="41"/>
      <c r="D314" s="243" t="s">
        <v>169</v>
      </c>
      <c r="E314" s="41"/>
      <c r="F314" s="244" t="s">
        <v>2387</v>
      </c>
      <c r="G314" s="41"/>
      <c r="H314" s="41"/>
      <c r="I314" s="245"/>
      <c r="J314" s="41"/>
      <c r="K314" s="41"/>
      <c r="L314" s="45"/>
      <c r="M314" s="246"/>
      <c r="N314" s="247"/>
      <c r="O314" s="93"/>
      <c r="P314" s="93"/>
      <c r="Q314" s="93"/>
      <c r="R314" s="93"/>
      <c r="S314" s="93"/>
      <c r="T314" s="94"/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T314" s="18" t="s">
        <v>169</v>
      </c>
      <c r="AU314" s="18" t="s">
        <v>85</v>
      </c>
    </row>
    <row r="315" s="2" customFormat="1" ht="16.5" customHeight="1">
      <c r="A315" s="39"/>
      <c r="B315" s="40"/>
      <c r="C315" s="281" t="s">
        <v>630</v>
      </c>
      <c r="D315" s="281" t="s">
        <v>227</v>
      </c>
      <c r="E315" s="282" t="s">
        <v>2389</v>
      </c>
      <c r="F315" s="283" t="s">
        <v>2390</v>
      </c>
      <c r="G315" s="284" t="s">
        <v>266</v>
      </c>
      <c r="H315" s="285">
        <v>1</v>
      </c>
      <c r="I315" s="286"/>
      <c r="J315" s="287">
        <f>ROUND(I315*H315,2)</f>
        <v>0</v>
      </c>
      <c r="K315" s="288"/>
      <c r="L315" s="289"/>
      <c r="M315" s="290" t="s">
        <v>1</v>
      </c>
      <c r="N315" s="291" t="s">
        <v>43</v>
      </c>
      <c r="O315" s="93"/>
      <c r="P315" s="239">
        <f>O315*H315</f>
        <v>0</v>
      </c>
      <c r="Q315" s="239">
        <v>0.00012</v>
      </c>
      <c r="R315" s="239">
        <f>Q315*H315</f>
        <v>0.00012</v>
      </c>
      <c r="S315" s="239">
        <v>0</v>
      </c>
      <c r="T315" s="240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41" t="s">
        <v>328</v>
      </c>
      <c r="AT315" s="241" t="s">
        <v>227</v>
      </c>
      <c r="AU315" s="241" t="s">
        <v>85</v>
      </c>
      <c r="AY315" s="18" t="s">
        <v>161</v>
      </c>
      <c r="BE315" s="242">
        <f>IF(N315="základní",J315,0)</f>
        <v>0</v>
      </c>
      <c r="BF315" s="242">
        <f>IF(N315="snížená",J315,0)</f>
        <v>0</v>
      </c>
      <c r="BG315" s="242">
        <f>IF(N315="zákl. přenesená",J315,0)</f>
        <v>0</v>
      </c>
      <c r="BH315" s="242">
        <f>IF(N315="sníž. přenesená",J315,0)</f>
        <v>0</v>
      </c>
      <c r="BI315" s="242">
        <f>IF(N315="nulová",J315,0)</f>
        <v>0</v>
      </c>
      <c r="BJ315" s="18" t="s">
        <v>167</v>
      </c>
      <c r="BK315" s="242">
        <f>ROUND(I315*H315,2)</f>
        <v>0</v>
      </c>
      <c r="BL315" s="18" t="s">
        <v>248</v>
      </c>
      <c r="BM315" s="241" t="s">
        <v>2391</v>
      </c>
    </row>
    <row r="316" s="2" customFormat="1">
      <c r="A316" s="39"/>
      <c r="B316" s="40"/>
      <c r="C316" s="41"/>
      <c r="D316" s="243" t="s">
        <v>169</v>
      </c>
      <c r="E316" s="41"/>
      <c r="F316" s="244" t="s">
        <v>2390</v>
      </c>
      <c r="G316" s="41"/>
      <c r="H316" s="41"/>
      <c r="I316" s="245"/>
      <c r="J316" s="41"/>
      <c r="K316" s="41"/>
      <c r="L316" s="45"/>
      <c r="M316" s="246"/>
      <c r="N316" s="247"/>
      <c r="O316" s="93"/>
      <c r="P316" s="93"/>
      <c r="Q316" s="93"/>
      <c r="R316" s="93"/>
      <c r="S316" s="93"/>
      <c r="T316" s="94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T316" s="18" t="s">
        <v>169</v>
      </c>
      <c r="AU316" s="18" t="s">
        <v>85</v>
      </c>
    </row>
    <row r="317" s="2" customFormat="1" ht="24.15" customHeight="1">
      <c r="A317" s="39"/>
      <c r="B317" s="40"/>
      <c r="C317" s="229" t="s">
        <v>635</v>
      </c>
      <c r="D317" s="229" t="s">
        <v>163</v>
      </c>
      <c r="E317" s="230" t="s">
        <v>2392</v>
      </c>
      <c r="F317" s="231" t="s">
        <v>2393</v>
      </c>
      <c r="G317" s="232" t="s">
        <v>266</v>
      </c>
      <c r="H317" s="233">
        <v>1</v>
      </c>
      <c r="I317" s="234"/>
      <c r="J317" s="235">
        <f>ROUND(I317*H317,2)</f>
        <v>0</v>
      </c>
      <c r="K317" s="236"/>
      <c r="L317" s="45"/>
      <c r="M317" s="237" t="s">
        <v>1</v>
      </c>
      <c r="N317" s="238" t="s">
        <v>43</v>
      </c>
      <c r="O317" s="93"/>
      <c r="P317" s="239">
        <f>O317*H317</f>
        <v>0</v>
      </c>
      <c r="Q317" s="239">
        <v>0</v>
      </c>
      <c r="R317" s="239">
        <f>Q317*H317</f>
        <v>0</v>
      </c>
      <c r="S317" s="239">
        <v>0</v>
      </c>
      <c r="T317" s="240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41" t="s">
        <v>248</v>
      </c>
      <c r="AT317" s="241" t="s">
        <v>163</v>
      </c>
      <c r="AU317" s="241" t="s">
        <v>85</v>
      </c>
      <c r="AY317" s="18" t="s">
        <v>161</v>
      </c>
      <c r="BE317" s="242">
        <f>IF(N317="základní",J317,0)</f>
        <v>0</v>
      </c>
      <c r="BF317" s="242">
        <f>IF(N317="snížená",J317,0)</f>
        <v>0</v>
      </c>
      <c r="BG317" s="242">
        <f>IF(N317="zákl. přenesená",J317,0)</f>
        <v>0</v>
      </c>
      <c r="BH317" s="242">
        <f>IF(N317="sníž. přenesená",J317,0)</f>
        <v>0</v>
      </c>
      <c r="BI317" s="242">
        <f>IF(N317="nulová",J317,0)</f>
        <v>0</v>
      </c>
      <c r="BJ317" s="18" t="s">
        <v>167</v>
      </c>
      <c r="BK317" s="242">
        <f>ROUND(I317*H317,2)</f>
        <v>0</v>
      </c>
      <c r="BL317" s="18" t="s">
        <v>248</v>
      </c>
      <c r="BM317" s="241" t="s">
        <v>2394</v>
      </c>
    </row>
    <row r="318" s="2" customFormat="1">
      <c r="A318" s="39"/>
      <c r="B318" s="40"/>
      <c r="C318" s="41"/>
      <c r="D318" s="243" t="s">
        <v>169</v>
      </c>
      <c r="E318" s="41"/>
      <c r="F318" s="244" t="s">
        <v>2393</v>
      </c>
      <c r="G318" s="41"/>
      <c r="H318" s="41"/>
      <c r="I318" s="245"/>
      <c r="J318" s="41"/>
      <c r="K318" s="41"/>
      <c r="L318" s="45"/>
      <c r="M318" s="246"/>
      <c r="N318" s="247"/>
      <c r="O318" s="93"/>
      <c r="P318" s="93"/>
      <c r="Q318" s="93"/>
      <c r="R318" s="93"/>
      <c r="S318" s="93"/>
      <c r="T318" s="94"/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T318" s="18" t="s">
        <v>169</v>
      </c>
      <c r="AU318" s="18" t="s">
        <v>85</v>
      </c>
    </row>
    <row r="319" s="2" customFormat="1" ht="16.5" customHeight="1">
      <c r="A319" s="39"/>
      <c r="B319" s="40"/>
      <c r="C319" s="281" t="s">
        <v>640</v>
      </c>
      <c r="D319" s="281" t="s">
        <v>227</v>
      </c>
      <c r="E319" s="282" t="s">
        <v>2395</v>
      </c>
      <c r="F319" s="283" t="s">
        <v>2396</v>
      </c>
      <c r="G319" s="284" t="s">
        <v>266</v>
      </c>
      <c r="H319" s="285">
        <v>1</v>
      </c>
      <c r="I319" s="286"/>
      <c r="J319" s="287">
        <f>ROUND(I319*H319,2)</f>
        <v>0</v>
      </c>
      <c r="K319" s="288"/>
      <c r="L319" s="289"/>
      <c r="M319" s="290" t="s">
        <v>1</v>
      </c>
      <c r="N319" s="291" t="s">
        <v>43</v>
      </c>
      <c r="O319" s="93"/>
      <c r="P319" s="239">
        <f>O319*H319</f>
        <v>0</v>
      </c>
      <c r="Q319" s="239">
        <v>0.0044999999999999997</v>
      </c>
      <c r="R319" s="239">
        <f>Q319*H319</f>
        <v>0.0044999999999999997</v>
      </c>
      <c r="S319" s="239">
        <v>0</v>
      </c>
      <c r="T319" s="240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41" t="s">
        <v>328</v>
      </c>
      <c r="AT319" s="241" t="s">
        <v>227</v>
      </c>
      <c r="AU319" s="241" t="s">
        <v>85</v>
      </c>
      <c r="AY319" s="18" t="s">
        <v>161</v>
      </c>
      <c r="BE319" s="242">
        <f>IF(N319="základní",J319,0)</f>
        <v>0</v>
      </c>
      <c r="BF319" s="242">
        <f>IF(N319="snížená",J319,0)</f>
        <v>0</v>
      </c>
      <c r="BG319" s="242">
        <f>IF(N319="zákl. přenesená",J319,0)</f>
        <v>0</v>
      </c>
      <c r="BH319" s="242">
        <f>IF(N319="sníž. přenesená",J319,0)</f>
        <v>0</v>
      </c>
      <c r="BI319" s="242">
        <f>IF(N319="nulová",J319,0)</f>
        <v>0</v>
      </c>
      <c r="BJ319" s="18" t="s">
        <v>167</v>
      </c>
      <c r="BK319" s="242">
        <f>ROUND(I319*H319,2)</f>
        <v>0</v>
      </c>
      <c r="BL319" s="18" t="s">
        <v>248</v>
      </c>
      <c r="BM319" s="241" t="s">
        <v>2397</v>
      </c>
    </row>
    <row r="320" s="2" customFormat="1">
      <c r="A320" s="39"/>
      <c r="B320" s="40"/>
      <c r="C320" s="41"/>
      <c r="D320" s="243" t="s">
        <v>169</v>
      </c>
      <c r="E320" s="41"/>
      <c r="F320" s="244" t="s">
        <v>2396</v>
      </c>
      <c r="G320" s="41"/>
      <c r="H320" s="41"/>
      <c r="I320" s="245"/>
      <c r="J320" s="41"/>
      <c r="K320" s="41"/>
      <c r="L320" s="45"/>
      <c r="M320" s="246"/>
      <c r="N320" s="247"/>
      <c r="O320" s="93"/>
      <c r="P320" s="93"/>
      <c r="Q320" s="93"/>
      <c r="R320" s="93"/>
      <c r="S320" s="93"/>
      <c r="T320" s="94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T320" s="18" t="s">
        <v>169</v>
      </c>
      <c r="AU320" s="18" t="s">
        <v>85</v>
      </c>
    </row>
    <row r="321" s="12" customFormat="1" ht="25.92" customHeight="1">
      <c r="A321" s="12"/>
      <c r="B321" s="213"/>
      <c r="C321" s="214"/>
      <c r="D321" s="215" t="s">
        <v>75</v>
      </c>
      <c r="E321" s="216" t="s">
        <v>227</v>
      </c>
      <c r="F321" s="216" t="s">
        <v>2398</v>
      </c>
      <c r="G321" s="214"/>
      <c r="H321" s="214"/>
      <c r="I321" s="217"/>
      <c r="J321" s="218">
        <f>BK321</f>
        <v>0</v>
      </c>
      <c r="K321" s="214"/>
      <c r="L321" s="219"/>
      <c r="M321" s="220"/>
      <c r="N321" s="221"/>
      <c r="O321" s="221"/>
      <c r="P321" s="222">
        <f>P322</f>
        <v>0</v>
      </c>
      <c r="Q321" s="221"/>
      <c r="R321" s="222">
        <f>R322</f>
        <v>0.021000000000000001</v>
      </c>
      <c r="S321" s="221"/>
      <c r="T321" s="223">
        <f>T322</f>
        <v>0.32999999999999996</v>
      </c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R321" s="224" t="s">
        <v>173</v>
      </c>
      <c r="AT321" s="225" t="s">
        <v>75</v>
      </c>
      <c r="AU321" s="225" t="s">
        <v>76</v>
      </c>
      <c r="AY321" s="224" t="s">
        <v>161</v>
      </c>
      <c r="BK321" s="226">
        <f>BK322</f>
        <v>0</v>
      </c>
    </row>
    <row r="322" s="12" customFormat="1" ht="22.8" customHeight="1">
      <c r="A322" s="12"/>
      <c r="B322" s="213"/>
      <c r="C322" s="214"/>
      <c r="D322" s="215" t="s">
        <v>75</v>
      </c>
      <c r="E322" s="227" t="s">
        <v>2399</v>
      </c>
      <c r="F322" s="227" t="s">
        <v>2400</v>
      </c>
      <c r="G322" s="214"/>
      <c r="H322" s="214"/>
      <c r="I322" s="217"/>
      <c r="J322" s="228">
        <f>BK322</f>
        <v>0</v>
      </c>
      <c r="K322" s="214"/>
      <c r="L322" s="219"/>
      <c r="M322" s="220"/>
      <c r="N322" s="221"/>
      <c r="O322" s="221"/>
      <c r="P322" s="222">
        <f>SUM(P323:P343)</f>
        <v>0</v>
      </c>
      <c r="Q322" s="221"/>
      <c r="R322" s="222">
        <f>SUM(R323:R343)</f>
        <v>0.021000000000000001</v>
      </c>
      <c r="S322" s="221"/>
      <c r="T322" s="223">
        <f>SUM(T323:T343)</f>
        <v>0.32999999999999996</v>
      </c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R322" s="224" t="s">
        <v>173</v>
      </c>
      <c r="AT322" s="225" t="s">
        <v>75</v>
      </c>
      <c r="AU322" s="225" t="s">
        <v>83</v>
      </c>
      <c r="AY322" s="224" t="s">
        <v>161</v>
      </c>
      <c r="BK322" s="226">
        <f>SUM(BK323:BK343)</f>
        <v>0</v>
      </c>
    </row>
    <row r="323" s="2" customFormat="1" ht="24.15" customHeight="1">
      <c r="A323" s="39"/>
      <c r="B323" s="40"/>
      <c r="C323" s="229" t="s">
        <v>645</v>
      </c>
      <c r="D323" s="229" t="s">
        <v>163</v>
      </c>
      <c r="E323" s="230" t="s">
        <v>2401</v>
      </c>
      <c r="F323" s="231" t="s">
        <v>2402</v>
      </c>
      <c r="G323" s="232" t="s">
        <v>166</v>
      </c>
      <c r="H323" s="233">
        <v>45</v>
      </c>
      <c r="I323" s="234"/>
      <c r="J323" s="235">
        <f>ROUND(I323*H323,2)</f>
        <v>0</v>
      </c>
      <c r="K323" s="236"/>
      <c r="L323" s="45"/>
      <c r="M323" s="237" t="s">
        <v>1</v>
      </c>
      <c r="N323" s="238" t="s">
        <v>43</v>
      </c>
      <c r="O323" s="93"/>
      <c r="P323" s="239">
        <f>O323*H323</f>
        <v>0</v>
      </c>
      <c r="Q323" s="239">
        <v>0</v>
      </c>
      <c r="R323" s="239">
        <f>Q323*H323</f>
        <v>0</v>
      </c>
      <c r="S323" s="239">
        <v>0</v>
      </c>
      <c r="T323" s="240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41" t="s">
        <v>518</v>
      </c>
      <c r="AT323" s="241" t="s">
        <v>163</v>
      </c>
      <c r="AU323" s="241" t="s">
        <v>85</v>
      </c>
      <c r="AY323" s="18" t="s">
        <v>161</v>
      </c>
      <c r="BE323" s="242">
        <f>IF(N323="základní",J323,0)</f>
        <v>0</v>
      </c>
      <c r="BF323" s="242">
        <f>IF(N323="snížená",J323,0)</f>
        <v>0</v>
      </c>
      <c r="BG323" s="242">
        <f>IF(N323="zákl. přenesená",J323,0)</f>
        <v>0</v>
      </c>
      <c r="BH323" s="242">
        <f>IF(N323="sníž. přenesená",J323,0)</f>
        <v>0</v>
      </c>
      <c r="BI323" s="242">
        <f>IF(N323="nulová",J323,0)</f>
        <v>0</v>
      </c>
      <c r="BJ323" s="18" t="s">
        <v>167</v>
      </c>
      <c r="BK323" s="242">
        <f>ROUND(I323*H323,2)</f>
        <v>0</v>
      </c>
      <c r="BL323" s="18" t="s">
        <v>518</v>
      </c>
      <c r="BM323" s="241" t="s">
        <v>2403</v>
      </c>
    </row>
    <row r="324" s="2" customFormat="1">
      <c r="A324" s="39"/>
      <c r="B324" s="40"/>
      <c r="C324" s="41"/>
      <c r="D324" s="243" t="s">
        <v>169</v>
      </c>
      <c r="E324" s="41"/>
      <c r="F324" s="244" t="s">
        <v>2402</v>
      </c>
      <c r="G324" s="41"/>
      <c r="H324" s="41"/>
      <c r="I324" s="245"/>
      <c r="J324" s="41"/>
      <c r="K324" s="41"/>
      <c r="L324" s="45"/>
      <c r="M324" s="246"/>
      <c r="N324" s="247"/>
      <c r="O324" s="93"/>
      <c r="P324" s="93"/>
      <c r="Q324" s="93"/>
      <c r="R324" s="93"/>
      <c r="S324" s="93"/>
      <c r="T324" s="94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T324" s="18" t="s">
        <v>169</v>
      </c>
      <c r="AU324" s="18" t="s">
        <v>85</v>
      </c>
    </row>
    <row r="325" s="13" customFormat="1">
      <c r="A325" s="13"/>
      <c r="B325" s="248"/>
      <c r="C325" s="249"/>
      <c r="D325" s="243" t="s">
        <v>178</v>
      </c>
      <c r="E325" s="250" t="s">
        <v>1</v>
      </c>
      <c r="F325" s="251" t="s">
        <v>2404</v>
      </c>
      <c r="G325" s="249"/>
      <c r="H325" s="252">
        <v>45</v>
      </c>
      <c r="I325" s="253"/>
      <c r="J325" s="249"/>
      <c r="K325" s="249"/>
      <c r="L325" s="254"/>
      <c r="M325" s="255"/>
      <c r="N325" s="256"/>
      <c r="O325" s="256"/>
      <c r="P325" s="256"/>
      <c r="Q325" s="256"/>
      <c r="R325" s="256"/>
      <c r="S325" s="256"/>
      <c r="T325" s="257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58" t="s">
        <v>178</v>
      </c>
      <c r="AU325" s="258" t="s">
        <v>85</v>
      </c>
      <c r="AV325" s="13" t="s">
        <v>85</v>
      </c>
      <c r="AW325" s="13" t="s">
        <v>32</v>
      </c>
      <c r="AX325" s="13" t="s">
        <v>83</v>
      </c>
      <c r="AY325" s="258" t="s">
        <v>161</v>
      </c>
    </row>
    <row r="326" s="2" customFormat="1" ht="24.15" customHeight="1">
      <c r="A326" s="39"/>
      <c r="B326" s="40"/>
      <c r="C326" s="229" t="s">
        <v>650</v>
      </c>
      <c r="D326" s="229" t="s">
        <v>163</v>
      </c>
      <c r="E326" s="230" t="s">
        <v>2405</v>
      </c>
      <c r="F326" s="231" t="s">
        <v>2406</v>
      </c>
      <c r="G326" s="232" t="s">
        <v>166</v>
      </c>
      <c r="H326" s="233">
        <v>45</v>
      </c>
      <c r="I326" s="234"/>
      <c r="J326" s="235">
        <f>ROUND(I326*H326,2)</f>
        <v>0</v>
      </c>
      <c r="K326" s="236"/>
      <c r="L326" s="45"/>
      <c r="M326" s="237" t="s">
        <v>1</v>
      </c>
      <c r="N326" s="238" t="s">
        <v>43</v>
      </c>
      <c r="O326" s="93"/>
      <c r="P326" s="239">
        <f>O326*H326</f>
        <v>0</v>
      </c>
      <c r="Q326" s="239">
        <v>0</v>
      </c>
      <c r="R326" s="239">
        <f>Q326*H326</f>
        <v>0</v>
      </c>
      <c r="S326" s="239">
        <v>0</v>
      </c>
      <c r="T326" s="240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41" t="s">
        <v>518</v>
      </c>
      <c r="AT326" s="241" t="s">
        <v>163</v>
      </c>
      <c r="AU326" s="241" t="s">
        <v>85</v>
      </c>
      <c r="AY326" s="18" t="s">
        <v>161</v>
      </c>
      <c r="BE326" s="242">
        <f>IF(N326="základní",J326,0)</f>
        <v>0</v>
      </c>
      <c r="BF326" s="242">
        <f>IF(N326="snížená",J326,0)</f>
        <v>0</v>
      </c>
      <c r="BG326" s="242">
        <f>IF(N326="zákl. přenesená",J326,0)</f>
        <v>0</v>
      </c>
      <c r="BH326" s="242">
        <f>IF(N326="sníž. přenesená",J326,0)</f>
        <v>0</v>
      </c>
      <c r="BI326" s="242">
        <f>IF(N326="nulová",J326,0)</f>
        <v>0</v>
      </c>
      <c r="BJ326" s="18" t="s">
        <v>167</v>
      </c>
      <c r="BK326" s="242">
        <f>ROUND(I326*H326,2)</f>
        <v>0</v>
      </c>
      <c r="BL326" s="18" t="s">
        <v>518</v>
      </c>
      <c r="BM326" s="241" t="s">
        <v>2407</v>
      </c>
    </row>
    <row r="327" s="2" customFormat="1">
      <c r="A327" s="39"/>
      <c r="B327" s="40"/>
      <c r="C327" s="41"/>
      <c r="D327" s="243" t="s">
        <v>169</v>
      </c>
      <c r="E327" s="41"/>
      <c r="F327" s="244" t="s">
        <v>2406</v>
      </c>
      <c r="G327" s="41"/>
      <c r="H327" s="41"/>
      <c r="I327" s="245"/>
      <c r="J327" s="41"/>
      <c r="K327" s="41"/>
      <c r="L327" s="45"/>
      <c r="M327" s="246"/>
      <c r="N327" s="247"/>
      <c r="O327" s="93"/>
      <c r="P327" s="93"/>
      <c r="Q327" s="93"/>
      <c r="R327" s="93"/>
      <c r="S327" s="93"/>
      <c r="T327" s="94"/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T327" s="18" t="s">
        <v>169</v>
      </c>
      <c r="AU327" s="18" t="s">
        <v>85</v>
      </c>
    </row>
    <row r="328" s="13" customFormat="1">
      <c r="A328" s="13"/>
      <c r="B328" s="248"/>
      <c r="C328" s="249"/>
      <c r="D328" s="243" t="s">
        <v>178</v>
      </c>
      <c r="E328" s="250" t="s">
        <v>1</v>
      </c>
      <c r="F328" s="251" t="s">
        <v>2404</v>
      </c>
      <c r="G328" s="249"/>
      <c r="H328" s="252">
        <v>45</v>
      </c>
      <c r="I328" s="253"/>
      <c r="J328" s="249"/>
      <c r="K328" s="249"/>
      <c r="L328" s="254"/>
      <c r="M328" s="255"/>
      <c r="N328" s="256"/>
      <c r="O328" s="256"/>
      <c r="P328" s="256"/>
      <c r="Q328" s="256"/>
      <c r="R328" s="256"/>
      <c r="S328" s="256"/>
      <c r="T328" s="257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58" t="s">
        <v>178</v>
      </c>
      <c r="AU328" s="258" t="s">
        <v>85</v>
      </c>
      <c r="AV328" s="13" t="s">
        <v>85</v>
      </c>
      <c r="AW328" s="13" t="s">
        <v>32</v>
      </c>
      <c r="AX328" s="13" t="s">
        <v>83</v>
      </c>
      <c r="AY328" s="258" t="s">
        <v>161</v>
      </c>
    </row>
    <row r="329" s="2" customFormat="1" ht="24.15" customHeight="1">
      <c r="A329" s="39"/>
      <c r="B329" s="40"/>
      <c r="C329" s="229" t="s">
        <v>655</v>
      </c>
      <c r="D329" s="229" t="s">
        <v>163</v>
      </c>
      <c r="E329" s="230" t="s">
        <v>2408</v>
      </c>
      <c r="F329" s="231" t="s">
        <v>2409</v>
      </c>
      <c r="G329" s="232" t="s">
        <v>166</v>
      </c>
      <c r="H329" s="233">
        <v>60</v>
      </c>
      <c r="I329" s="234"/>
      <c r="J329" s="235">
        <f>ROUND(I329*H329,2)</f>
        <v>0</v>
      </c>
      <c r="K329" s="236"/>
      <c r="L329" s="45"/>
      <c r="M329" s="237" t="s">
        <v>1</v>
      </c>
      <c r="N329" s="238" t="s">
        <v>43</v>
      </c>
      <c r="O329" s="93"/>
      <c r="P329" s="239">
        <f>O329*H329</f>
        <v>0</v>
      </c>
      <c r="Q329" s="239">
        <v>0.00035</v>
      </c>
      <c r="R329" s="239">
        <f>Q329*H329</f>
        <v>0.021000000000000001</v>
      </c>
      <c r="S329" s="239">
        <v>0</v>
      </c>
      <c r="T329" s="240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41" t="s">
        <v>518</v>
      </c>
      <c r="AT329" s="241" t="s">
        <v>163</v>
      </c>
      <c r="AU329" s="241" t="s">
        <v>85</v>
      </c>
      <c r="AY329" s="18" t="s">
        <v>161</v>
      </c>
      <c r="BE329" s="242">
        <f>IF(N329="základní",J329,0)</f>
        <v>0</v>
      </c>
      <c r="BF329" s="242">
        <f>IF(N329="snížená",J329,0)</f>
        <v>0</v>
      </c>
      <c r="BG329" s="242">
        <f>IF(N329="zákl. přenesená",J329,0)</f>
        <v>0</v>
      </c>
      <c r="BH329" s="242">
        <f>IF(N329="sníž. přenesená",J329,0)</f>
        <v>0</v>
      </c>
      <c r="BI329" s="242">
        <f>IF(N329="nulová",J329,0)</f>
        <v>0</v>
      </c>
      <c r="BJ329" s="18" t="s">
        <v>167</v>
      </c>
      <c r="BK329" s="242">
        <f>ROUND(I329*H329,2)</f>
        <v>0</v>
      </c>
      <c r="BL329" s="18" t="s">
        <v>518</v>
      </c>
      <c r="BM329" s="241" t="s">
        <v>2410</v>
      </c>
    </row>
    <row r="330" s="2" customFormat="1">
      <c r="A330" s="39"/>
      <c r="B330" s="40"/>
      <c r="C330" s="41"/>
      <c r="D330" s="243" t="s">
        <v>169</v>
      </c>
      <c r="E330" s="41"/>
      <c r="F330" s="244" t="s">
        <v>2409</v>
      </c>
      <c r="G330" s="41"/>
      <c r="H330" s="41"/>
      <c r="I330" s="245"/>
      <c r="J330" s="41"/>
      <c r="K330" s="41"/>
      <c r="L330" s="45"/>
      <c r="M330" s="246"/>
      <c r="N330" s="247"/>
      <c r="O330" s="93"/>
      <c r="P330" s="93"/>
      <c r="Q330" s="93"/>
      <c r="R330" s="93"/>
      <c r="S330" s="93"/>
      <c r="T330" s="94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T330" s="18" t="s">
        <v>169</v>
      </c>
      <c r="AU330" s="18" t="s">
        <v>85</v>
      </c>
    </row>
    <row r="331" s="2" customFormat="1" ht="33" customHeight="1">
      <c r="A331" s="39"/>
      <c r="B331" s="40"/>
      <c r="C331" s="229" t="s">
        <v>659</v>
      </c>
      <c r="D331" s="229" t="s">
        <v>163</v>
      </c>
      <c r="E331" s="230" t="s">
        <v>2411</v>
      </c>
      <c r="F331" s="231" t="s">
        <v>2412</v>
      </c>
      <c r="G331" s="232" t="s">
        <v>266</v>
      </c>
      <c r="H331" s="233">
        <v>10</v>
      </c>
      <c r="I331" s="234"/>
      <c r="J331" s="235">
        <f>ROUND(I331*H331,2)</f>
        <v>0</v>
      </c>
      <c r="K331" s="236"/>
      <c r="L331" s="45"/>
      <c r="M331" s="237" t="s">
        <v>1</v>
      </c>
      <c r="N331" s="238" t="s">
        <v>43</v>
      </c>
      <c r="O331" s="93"/>
      <c r="P331" s="239">
        <f>O331*H331</f>
        <v>0</v>
      </c>
      <c r="Q331" s="239">
        <v>0</v>
      </c>
      <c r="R331" s="239">
        <f>Q331*H331</f>
        <v>0</v>
      </c>
      <c r="S331" s="239">
        <v>0.012</v>
      </c>
      <c r="T331" s="240">
        <f>S331*H331</f>
        <v>0.12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41" t="s">
        <v>518</v>
      </c>
      <c r="AT331" s="241" t="s">
        <v>163</v>
      </c>
      <c r="AU331" s="241" t="s">
        <v>85</v>
      </c>
      <c r="AY331" s="18" t="s">
        <v>161</v>
      </c>
      <c r="BE331" s="242">
        <f>IF(N331="základní",J331,0)</f>
        <v>0</v>
      </c>
      <c r="BF331" s="242">
        <f>IF(N331="snížená",J331,0)</f>
        <v>0</v>
      </c>
      <c r="BG331" s="242">
        <f>IF(N331="zákl. přenesená",J331,0)</f>
        <v>0</v>
      </c>
      <c r="BH331" s="242">
        <f>IF(N331="sníž. přenesená",J331,0)</f>
        <v>0</v>
      </c>
      <c r="BI331" s="242">
        <f>IF(N331="nulová",J331,0)</f>
        <v>0</v>
      </c>
      <c r="BJ331" s="18" t="s">
        <v>167</v>
      </c>
      <c r="BK331" s="242">
        <f>ROUND(I331*H331,2)</f>
        <v>0</v>
      </c>
      <c r="BL331" s="18" t="s">
        <v>518</v>
      </c>
      <c r="BM331" s="241" t="s">
        <v>2413</v>
      </c>
    </row>
    <row r="332" s="2" customFormat="1">
      <c r="A332" s="39"/>
      <c r="B332" s="40"/>
      <c r="C332" s="41"/>
      <c r="D332" s="243" t="s">
        <v>169</v>
      </c>
      <c r="E332" s="41"/>
      <c r="F332" s="244" t="s">
        <v>2412</v>
      </c>
      <c r="G332" s="41"/>
      <c r="H332" s="41"/>
      <c r="I332" s="245"/>
      <c r="J332" s="41"/>
      <c r="K332" s="41"/>
      <c r="L332" s="45"/>
      <c r="M332" s="246"/>
      <c r="N332" s="247"/>
      <c r="O332" s="93"/>
      <c r="P332" s="93"/>
      <c r="Q332" s="93"/>
      <c r="R332" s="93"/>
      <c r="S332" s="93"/>
      <c r="T332" s="94"/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T332" s="18" t="s">
        <v>169</v>
      </c>
      <c r="AU332" s="18" t="s">
        <v>85</v>
      </c>
    </row>
    <row r="333" s="2" customFormat="1" ht="33" customHeight="1">
      <c r="A333" s="39"/>
      <c r="B333" s="40"/>
      <c r="C333" s="229" t="s">
        <v>664</v>
      </c>
      <c r="D333" s="229" t="s">
        <v>163</v>
      </c>
      <c r="E333" s="230" t="s">
        <v>2414</v>
      </c>
      <c r="F333" s="231" t="s">
        <v>2415</v>
      </c>
      <c r="G333" s="232" t="s">
        <v>166</v>
      </c>
      <c r="H333" s="233">
        <v>60</v>
      </c>
      <c r="I333" s="234"/>
      <c r="J333" s="235">
        <f>ROUND(I333*H333,2)</f>
        <v>0</v>
      </c>
      <c r="K333" s="236"/>
      <c r="L333" s="45"/>
      <c r="M333" s="237" t="s">
        <v>1</v>
      </c>
      <c r="N333" s="238" t="s">
        <v>43</v>
      </c>
      <c r="O333" s="93"/>
      <c r="P333" s="239">
        <f>O333*H333</f>
        <v>0</v>
      </c>
      <c r="Q333" s="239">
        <v>0</v>
      </c>
      <c r="R333" s="239">
        <f>Q333*H333</f>
        <v>0</v>
      </c>
      <c r="S333" s="239">
        <v>0.0035000000000000001</v>
      </c>
      <c r="T333" s="240">
        <f>S333*H333</f>
        <v>0.20999999999999999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41" t="s">
        <v>518</v>
      </c>
      <c r="AT333" s="241" t="s">
        <v>163</v>
      </c>
      <c r="AU333" s="241" t="s">
        <v>85</v>
      </c>
      <c r="AY333" s="18" t="s">
        <v>161</v>
      </c>
      <c r="BE333" s="242">
        <f>IF(N333="základní",J333,0)</f>
        <v>0</v>
      </c>
      <c r="BF333" s="242">
        <f>IF(N333="snížená",J333,0)</f>
        <v>0</v>
      </c>
      <c r="BG333" s="242">
        <f>IF(N333="zákl. přenesená",J333,0)</f>
        <v>0</v>
      </c>
      <c r="BH333" s="242">
        <f>IF(N333="sníž. přenesená",J333,0)</f>
        <v>0</v>
      </c>
      <c r="BI333" s="242">
        <f>IF(N333="nulová",J333,0)</f>
        <v>0</v>
      </c>
      <c r="BJ333" s="18" t="s">
        <v>167</v>
      </c>
      <c r="BK333" s="242">
        <f>ROUND(I333*H333,2)</f>
        <v>0</v>
      </c>
      <c r="BL333" s="18" t="s">
        <v>518</v>
      </c>
      <c r="BM333" s="241" t="s">
        <v>2416</v>
      </c>
    </row>
    <row r="334" s="2" customFormat="1">
      <c r="A334" s="39"/>
      <c r="B334" s="40"/>
      <c r="C334" s="41"/>
      <c r="D334" s="243" t="s">
        <v>169</v>
      </c>
      <c r="E334" s="41"/>
      <c r="F334" s="244" t="s">
        <v>2415</v>
      </c>
      <c r="G334" s="41"/>
      <c r="H334" s="41"/>
      <c r="I334" s="245"/>
      <c r="J334" s="41"/>
      <c r="K334" s="41"/>
      <c r="L334" s="45"/>
      <c r="M334" s="246"/>
      <c r="N334" s="247"/>
      <c r="O334" s="93"/>
      <c r="P334" s="93"/>
      <c r="Q334" s="93"/>
      <c r="R334" s="93"/>
      <c r="S334" s="93"/>
      <c r="T334" s="94"/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T334" s="18" t="s">
        <v>169</v>
      </c>
      <c r="AU334" s="18" t="s">
        <v>85</v>
      </c>
    </row>
    <row r="335" s="2" customFormat="1" ht="24.15" customHeight="1">
      <c r="A335" s="39"/>
      <c r="B335" s="40"/>
      <c r="C335" s="229" t="s">
        <v>669</v>
      </c>
      <c r="D335" s="229" t="s">
        <v>163</v>
      </c>
      <c r="E335" s="230" t="s">
        <v>2417</v>
      </c>
      <c r="F335" s="231" t="s">
        <v>2418</v>
      </c>
      <c r="G335" s="232" t="s">
        <v>214</v>
      </c>
      <c r="H335" s="233">
        <v>0.33000000000000002</v>
      </c>
      <c r="I335" s="234"/>
      <c r="J335" s="235">
        <f>ROUND(I335*H335,2)</f>
        <v>0</v>
      </c>
      <c r="K335" s="236"/>
      <c r="L335" s="45"/>
      <c r="M335" s="237" t="s">
        <v>1</v>
      </c>
      <c r="N335" s="238" t="s">
        <v>43</v>
      </c>
      <c r="O335" s="93"/>
      <c r="P335" s="239">
        <f>O335*H335</f>
        <v>0</v>
      </c>
      <c r="Q335" s="239">
        <v>0</v>
      </c>
      <c r="R335" s="239">
        <f>Q335*H335</f>
        <v>0</v>
      </c>
      <c r="S335" s="239">
        <v>0</v>
      </c>
      <c r="T335" s="240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41" t="s">
        <v>518</v>
      </c>
      <c r="AT335" s="241" t="s">
        <v>163</v>
      </c>
      <c r="AU335" s="241" t="s">
        <v>85</v>
      </c>
      <c r="AY335" s="18" t="s">
        <v>161</v>
      </c>
      <c r="BE335" s="242">
        <f>IF(N335="základní",J335,0)</f>
        <v>0</v>
      </c>
      <c r="BF335" s="242">
        <f>IF(N335="snížená",J335,0)</f>
        <v>0</v>
      </c>
      <c r="BG335" s="242">
        <f>IF(N335="zákl. přenesená",J335,0)</f>
        <v>0</v>
      </c>
      <c r="BH335" s="242">
        <f>IF(N335="sníž. přenesená",J335,0)</f>
        <v>0</v>
      </c>
      <c r="BI335" s="242">
        <f>IF(N335="nulová",J335,0)</f>
        <v>0</v>
      </c>
      <c r="BJ335" s="18" t="s">
        <v>167</v>
      </c>
      <c r="BK335" s="242">
        <f>ROUND(I335*H335,2)</f>
        <v>0</v>
      </c>
      <c r="BL335" s="18" t="s">
        <v>518</v>
      </c>
      <c r="BM335" s="241" t="s">
        <v>2419</v>
      </c>
    </row>
    <row r="336" s="2" customFormat="1">
      <c r="A336" s="39"/>
      <c r="B336" s="40"/>
      <c r="C336" s="41"/>
      <c r="D336" s="243" t="s">
        <v>169</v>
      </c>
      <c r="E336" s="41"/>
      <c r="F336" s="244" t="s">
        <v>2418</v>
      </c>
      <c r="G336" s="41"/>
      <c r="H336" s="41"/>
      <c r="I336" s="245"/>
      <c r="J336" s="41"/>
      <c r="K336" s="41"/>
      <c r="L336" s="45"/>
      <c r="M336" s="246"/>
      <c r="N336" s="247"/>
      <c r="O336" s="93"/>
      <c r="P336" s="93"/>
      <c r="Q336" s="93"/>
      <c r="R336" s="93"/>
      <c r="S336" s="93"/>
      <c r="T336" s="94"/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T336" s="18" t="s">
        <v>169</v>
      </c>
      <c r="AU336" s="18" t="s">
        <v>85</v>
      </c>
    </row>
    <row r="337" s="2" customFormat="1" ht="24.15" customHeight="1">
      <c r="A337" s="39"/>
      <c r="B337" s="40"/>
      <c r="C337" s="229" t="s">
        <v>674</v>
      </c>
      <c r="D337" s="229" t="s">
        <v>163</v>
      </c>
      <c r="E337" s="230" t="s">
        <v>2420</v>
      </c>
      <c r="F337" s="231" t="s">
        <v>2421</v>
      </c>
      <c r="G337" s="232" t="s">
        <v>214</v>
      </c>
      <c r="H337" s="233">
        <v>0.33000000000000002</v>
      </c>
      <c r="I337" s="234"/>
      <c r="J337" s="235">
        <f>ROUND(I337*H337,2)</f>
        <v>0</v>
      </c>
      <c r="K337" s="236"/>
      <c r="L337" s="45"/>
      <c r="M337" s="237" t="s">
        <v>1</v>
      </c>
      <c r="N337" s="238" t="s">
        <v>43</v>
      </c>
      <c r="O337" s="93"/>
      <c r="P337" s="239">
        <f>O337*H337</f>
        <v>0</v>
      </c>
      <c r="Q337" s="239">
        <v>0</v>
      </c>
      <c r="R337" s="239">
        <f>Q337*H337</f>
        <v>0</v>
      </c>
      <c r="S337" s="239">
        <v>0</v>
      </c>
      <c r="T337" s="240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41" t="s">
        <v>518</v>
      </c>
      <c r="AT337" s="241" t="s">
        <v>163</v>
      </c>
      <c r="AU337" s="241" t="s">
        <v>85</v>
      </c>
      <c r="AY337" s="18" t="s">
        <v>161</v>
      </c>
      <c r="BE337" s="242">
        <f>IF(N337="základní",J337,0)</f>
        <v>0</v>
      </c>
      <c r="BF337" s="242">
        <f>IF(N337="snížená",J337,0)</f>
        <v>0</v>
      </c>
      <c r="BG337" s="242">
        <f>IF(N337="zákl. přenesená",J337,0)</f>
        <v>0</v>
      </c>
      <c r="BH337" s="242">
        <f>IF(N337="sníž. přenesená",J337,0)</f>
        <v>0</v>
      </c>
      <c r="BI337" s="242">
        <f>IF(N337="nulová",J337,0)</f>
        <v>0</v>
      </c>
      <c r="BJ337" s="18" t="s">
        <v>167</v>
      </c>
      <c r="BK337" s="242">
        <f>ROUND(I337*H337,2)</f>
        <v>0</v>
      </c>
      <c r="BL337" s="18" t="s">
        <v>518</v>
      </c>
      <c r="BM337" s="241" t="s">
        <v>2422</v>
      </c>
    </row>
    <row r="338" s="2" customFormat="1">
      <c r="A338" s="39"/>
      <c r="B338" s="40"/>
      <c r="C338" s="41"/>
      <c r="D338" s="243" t="s">
        <v>169</v>
      </c>
      <c r="E338" s="41"/>
      <c r="F338" s="244" t="s">
        <v>2421</v>
      </c>
      <c r="G338" s="41"/>
      <c r="H338" s="41"/>
      <c r="I338" s="245"/>
      <c r="J338" s="41"/>
      <c r="K338" s="41"/>
      <c r="L338" s="45"/>
      <c r="M338" s="246"/>
      <c r="N338" s="247"/>
      <c r="O338" s="93"/>
      <c r="P338" s="93"/>
      <c r="Q338" s="93"/>
      <c r="R338" s="93"/>
      <c r="S338" s="93"/>
      <c r="T338" s="94"/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T338" s="18" t="s">
        <v>169</v>
      </c>
      <c r="AU338" s="18" t="s">
        <v>85</v>
      </c>
    </row>
    <row r="339" s="2" customFormat="1" ht="24.15" customHeight="1">
      <c r="A339" s="39"/>
      <c r="B339" s="40"/>
      <c r="C339" s="229" t="s">
        <v>681</v>
      </c>
      <c r="D339" s="229" t="s">
        <v>163</v>
      </c>
      <c r="E339" s="230" t="s">
        <v>2423</v>
      </c>
      <c r="F339" s="231" t="s">
        <v>2424</v>
      </c>
      <c r="G339" s="232" t="s">
        <v>214</v>
      </c>
      <c r="H339" s="233">
        <v>4.9500000000000002</v>
      </c>
      <c r="I339" s="234"/>
      <c r="J339" s="235">
        <f>ROUND(I339*H339,2)</f>
        <v>0</v>
      </c>
      <c r="K339" s="236"/>
      <c r="L339" s="45"/>
      <c r="M339" s="237" t="s">
        <v>1</v>
      </c>
      <c r="N339" s="238" t="s">
        <v>43</v>
      </c>
      <c r="O339" s="93"/>
      <c r="P339" s="239">
        <f>O339*H339</f>
        <v>0</v>
      </c>
      <c r="Q339" s="239">
        <v>0</v>
      </c>
      <c r="R339" s="239">
        <f>Q339*H339</f>
        <v>0</v>
      </c>
      <c r="S339" s="239">
        <v>0</v>
      </c>
      <c r="T339" s="240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41" t="s">
        <v>518</v>
      </c>
      <c r="AT339" s="241" t="s">
        <v>163</v>
      </c>
      <c r="AU339" s="241" t="s">
        <v>85</v>
      </c>
      <c r="AY339" s="18" t="s">
        <v>161</v>
      </c>
      <c r="BE339" s="242">
        <f>IF(N339="základní",J339,0)</f>
        <v>0</v>
      </c>
      <c r="BF339" s="242">
        <f>IF(N339="snížená",J339,0)</f>
        <v>0</v>
      </c>
      <c r="BG339" s="242">
        <f>IF(N339="zákl. přenesená",J339,0)</f>
        <v>0</v>
      </c>
      <c r="BH339" s="242">
        <f>IF(N339="sníž. přenesená",J339,0)</f>
        <v>0</v>
      </c>
      <c r="BI339" s="242">
        <f>IF(N339="nulová",J339,0)</f>
        <v>0</v>
      </c>
      <c r="BJ339" s="18" t="s">
        <v>167</v>
      </c>
      <c r="BK339" s="242">
        <f>ROUND(I339*H339,2)</f>
        <v>0</v>
      </c>
      <c r="BL339" s="18" t="s">
        <v>518</v>
      </c>
      <c r="BM339" s="241" t="s">
        <v>2425</v>
      </c>
    </row>
    <row r="340" s="2" customFormat="1">
      <c r="A340" s="39"/>
      <c r="B340" s="40"/>
      <c r="C340" s="41"/>
      <c r="D340" s="243" t="s">
        <v>169</v>
      </c>
      <c r="E340" s="41"/>
      <c r="F340" s="244" t="s">
        <v>2424</v>
      </c>
      <c r="G340" s="41"/>
      <c r="H340" s="41"/>
      <c r="I340" s="245"/>
      <c r="J340" s="41"/>
      <c r="K340" s="41"/>
      <c r="L340" s="45"/>
      <c r="M340" s="246"/>
      <c r="N340" s="247"/>
      <c r="O340" s="93"/>
      <c r="P340" s="93"/>
      <c r="Q340" s="93"/>
      <c r="R340" s="93"/>
      <c r="S340" s="93"/>
      <c r="T340" s="94"/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T340" s="18" t="s">
        <v>169</v>
      </c>
      <c r="AU340" s="18" t="s">
        <v>85</v>
      </c>
    </row>
    <row r="341" s="13" customFormat="1">
      <c r="A341" s="13"/>
      <c r="B341" s="248"/>
      <c r="C341" s="249"/>
      <c r="D341" s="243" t="s">
        <v>178</v>
      </c>
      <c r="E341" s="250" t="s">
        <v>1</v>
      </c>
      <c r="F341" s="251" t="s">
        <v>2426</v>
      </c>
      <c r="G341" s="249"/>
      <c r="H341" s="252">
        <v>4.9500000000000002</v>
      </c>
      <c r="I341" s="253"/>
      <c r="J341" s="249"/>
      <c r="K341" s="249"/>
      <c r="L341" s="254"/>
      <c r="M341" s="255"/>
      <c r="N341" s="256"/>
      <c r="O341" s="256"/>
      <c r="P341" s="256"/>
      <c r="Q341" s="256"/>
      <c r="R341" s="256"/>
      <c r="S341" s="256"/>
      <c r="T341" s="257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58" t="s">
        <v>178</v>
      </c>
      <c r="AU341" s="258" t="s">
        <v>85</v>
      </c>
      <c r="AV341" s="13" t="s">
        <v>85</v>
      </c>
      <c r="AW341" s="13" t="s">
        <v>32</v>
      </c>
      <c r="AX341" s="13" t="s">
        <v>83</v>
      </c>
      <c r="AY341" s="258" t="s">
        <v>161</v>
      </c>
    </row>
    <row r="342" s="2" customFormat="1" ht="33" customHeight="1">
      <c r="A342" s="39"/>
      <c r="B342" s="40"/>
      <c r="C342" s="229" t="s">
        <v>686</v>
      </c>
      <c r="D342" s="229" t="s">
        <v>163</v>
      </c>
      <c r="E342" s="230" t="s">
        <v>2427</v>
      </c>
      <c r="F342" s="231" t="s">
        <v>750</v>
      </c>
      <c r="G342" s="232" t="s">
        <v>214</v>
      </c>
      <c r="H342" s="233">
        <v>0.20999999999999999</v>
      </c>
      <c r="I342" s="234"/>
      <c r="J342" s="235">
        <f>ROUND(I342*H342,2)</f>
        <v>0</v>
      </c>
      <c r="K342" s="236"/>
      <c r="L342" s="45"/>
      <c r="M342" s="237" t="s">
        <v>1</v>
      </c>
      <c r="N342" s="238" t="s">
        <v>43</v>
      </c>
      <c r="O342" s="93"/>
      <c r="P342" s="239">
        <f>O342*H342</f>
        <v>0</v>
      </c>
      <c r="Q342" s="239">
        <v>0</v>
      </c>
      <c r="R342" s="239">
        <f>Q342*H342</f>
        <v>0</v>
      </c>
      <c r="S342" s="239">
        <v>0</v>
      </c>
      <c r="T342" s="240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41" t="s">
        <v>518</v>
      </c>
      <c r="AT342" s="241" t="s">
        <v>163</v>
      </c>
      <c r="AU342" s="241" t="s">
        <v>85</v>
      </c>
      <c r="AY342" s="18" t="s">
        <v>161</v>
      </c>
      <c r="BE342" s="242">
        <f>IF(N342="základní",J342,0)</f>
        <v>0</v>
      </c>
      <c r="BF342" s="242">
        <f>IF(N342="snížená",J342,0)</f>
        <v>0</v>
      </c>
      <c r="BG342" s="242">
        <f>IF(N342="zákl. přenesená",J342,0)</f>
        <v>0</v>
      </c>
      <c r="BH342" s="242">
        <f>IF(N342="sníž. přenesená",J342,0)</f>
        <v>0</v>
      </c>
      <c r="BI342" s="242">
        <f>IF(N342="nulová",J342,0)</f>
        <v>0</v>
      </c>
      <c r="BJ342" s="18" t="s">
        <v>167</v>
      </c>
      <c r="BK342" s="242">
        <f>ROUND(I342*H342,2)</f>
        <v>0</v>
      </c>
      <c r="BL342" s="18" t="s">
        <v>518</v>
      </c>
      <c r="BM342" s="241" t="s">
        <v>2428</v>
      </c>
    </row>
    <row r="343" s="2" customFormat="1">
      <c r="A343" s="39"/>
      <c r="B343" s="40"/>
      <c r="C343" s="41"/>
      <c r="D343" s="243" t="s">
        <v>169</v>
      </c>
      <c r="E343" s="41"/>
      <c r="F343" s="244" t="s">
        <v>750</v>
      </c>
      <c r="G343" s="41"/>
      <c r="H343" s="41"/>
      <c r="I343" s="245"/>
      <c r="J343" s="41"/>
      <c r="K343" s="41"/>
      <c r="L343" s="45"/>
      <c r="M343" s="246"/>
      <c r="N343" s="247"/>
      <c r="O343" s="93"/>
      <c r="P343" s="93"/>
      <c r="Q343" s="93"/>
      <c r="R343" s="93"/>
      <c r="S343" s="93"/>
      <c r="T343" s="94"/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T343" s="18" t="s">
        <v>169</v>
      </c>
      <c r="AU343" s="18" t="s">
        <v>85</v>
      </c>
    </row>
    <row r="344" s="12" customFormat="1" ht="25.92" customHeight="1">
      <c r="A344" s="12"/>
      <c r="B344" s="213"/>
      <c r="C344" s="214"/>
      <c r="D344" s="215" t="s">
        <v>75</v>
      </c>
      <c r="E344" s="216" t="s">
        <v>1716</v>
      </c>
      <c r="F344" s="216" t="s">
        <v>1717</v>
      </c>
      <c r="G344" s="214"/>
      <c r="H344" s="214"/>
      <c r="I344" s="217"/>
      <c r="J344" s="218">
        <f>BK344</f>
        <v>0</v>
      </c>
      <c r="K344" s="214"/>
      <c r="L344" s="219"/>
      <c r="M344" s="220"/>
      <c r="N344" s="221"/>
      <c r="O344" s="221"/>
      <c r="P344" s="222">
        <f>SUM(P345:P350)</f>
        <v>0</v>
      </c>
      <c r="Q344" s="221"/>
      <c r="R344" s="222">
        <f>SUM(R345:R350)</f>
        <v>0</v>
      </c>
      <c r="S344" s="221"/>
      <c r="T344" s="223">
        <f>SUM(T345:T350)</f>
        <v>0</v>
      </c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R344" s="224" t="s">
        <v>167</v>
      </c>
      <c r="AT344" s="225" t="s">
        <v>75</v>
      </c>
      <c r="AU344" s="225" t="s">
        <v>76</v>
      </c>
      <c r="AY344" s="224" t="s">
        <v>161</v>
      </c>
      <c r="BK344" s="226">
        <f>SUM(BK345:BK350)</f>
        <v>0</v>
      </c>
    </row>
    <row r="345" s="2" customFormat="1" ht="24.15" customHeight="1">
      <c r="A345" s="39"/>
      <c r="B345" s="40"/>
      <c r="C345" s="229" t="s">
        <v>690</v>
      </c>
      <c r="D345" s="229" t="s">
        <v>163</v>
      </c>
      <c r="E345" s="230" t="s">
        <v>2429</v>
      </c>
      <c r="F345" s="231" t="s">
        <v>2430</v>
      </c>
      <c r="G345" s="232" t="s">
        <v>1721</v>
      </c>
      <c r="H345" s="233">
        <v>16</v>
      </c>
      <c r="I345" s="234"/>
      <c r="J345" s="235">
        <f>ROUND(I345*H345,2)</f>
        <v>0</v>
      </c>
      <c r="K345" s="236"/>
      <c r="L345" s="45"/>
      <c r="M345" s="237" t="s">
        <v>1</v>
      </c>
      <c r="N345" s="238" t="s">
        <v>43</v>
      </c>
      <c r="O345" s="93"/>
      <c r="P345" s="239">
        <f>O345*H345</f>
        <v>0</v>
      </c>
      <c r="Q345" s="239">
        <v>0</v>
      </c>
      <c r="R345" s="239">
        <f>Q345*H345</f>
        <v>0</v>
      </c>
      <c r="S345" s="239">
        <v>0</v>
      </c>
      <c r="T345" s="240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41" t="s">
        <v>1722</v>
      </c>
      <c r="AT345" s="241" t="s">
        <v>163</v>
      </c>
      <c r="AU345" s="241" t="s">
        <v>83</v>
      </c>
      <c r="AY345" s="18" t="s">
        <v>161</v>
      </c>
      <c r="BE345" s="242">
        <f>IF(N345="základní",J345,0)</f>
        <v>0</v>
      </c>
      <c r="BF345" s="242">
        <f>IF(N345="snížená",J345,0)</f>
        <v>0</v>
      </c>
      <c r="BG345" s="242">
        <f>IF(N345="zákl. přenesená",J345,0)</f>
        <v>0</v>
      </c>
      <c r="BH345" s="242">
        <f>IF(N345="sníž. přenesená",J345,0)</f>
        <v>0</v>
      </c>
      <c r="BI345" s="242">
        <f>IF(N345="nulová",J345,0)</f>
        <v>0</v>
      </c>
      <c r="BJ345" s="18" t="s">
        <v>167</v>
      </c>
      <c r="BK345" s="242">
        <f>ROUND(I345*H345,2)</f>
        <v>0</v>
      </c>
      <c r="BL345" s="18" t="s">
        <v>1722</v>
      </c>
      <c r="BM345" s="241" t="s">
        <v>2431</v>
      </c>
    </row>
    <row r="346" s="2" customFormat="1">
      <c r="A346" s="39"/>
      <c r="B346" s="40"/>
      <c r="C346" s="41"/>
      <c r="D346" s="243" t="s">
        <v>169</v>
      </c>
      <c r="E346" s="41"/>
      <c r="F346" s="244" t="s">
        <v>2432</v>
      </c>
      <c r="G346" s="41"/>
      <c r="H346" s="41"/>
      <c r="I346" s="245"/>
      <c r="J346" s="41"/>
      <c r="K346" s="41"/>
      <c r="L346" s="45"/>
      <c r="M346" s="246"/>
      <c r="N346" s="247"/>
      <c r="O346" s="93"/>
      <c r="P346" s="93"/>
      <c r="Q346" s="93"/>
      <c r="R346" s="93"/>
      <c r="S346" s="93"/>
      <c r="T346" s="94"/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T346" s="18" t="s">
        <v>169</v>
      </c>
      <c r="AU346" s="18" t="s">
        <v>83</v>
      </c>
    </row>
    <row r="347" s="2" customFormat="1">
      <c r="A347" s="39"/>
      <c r="B347" s="40"/>
      <c r="C347" s="41"/>
      <c r="D347" s="243" t="s">
        <v>393</v>
      </c>
      <c r="E347" s="41"/>
      <c r="F347" s="292" t="s">
        <v>2433</v>
      </c>
      <c r="G347" s="41"/>
      <c r="H347" s="41"/>
      <c r="I347" s="245"/>
      <c r="J347" s="41"/>
      <c r="K347" s="41"/>
      <c r="L347" s="45"/>
      <c r="M347" s="246"/>
      <c r="N347" s="247"/>
      <c r="O347" s="93"/>
      <c r="P347" s="93"/>
      <c r="Q347" s="93"/>
      <c r="R347" s="93"/>
      <c r="S347" s="93"/>
      <c r="T347" s="94"/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T347" s="18" t="s">
        <v>393</v>
      </c>
      <c r="AU347" s="18" t="s">
        <v>83</v>
      </c>
    </row>
    <row r="348" s="2" customFormat="1" ht="16.5" customHeight="1">
      <c r="A348" s="39"/>
      <c r="B348" s="40"/>
      <c r="C348" s="229" t="s">
        <v>697</v>
      </c>
      <c r="D348" s="229" t="s">
        <v>163</v>
      </c>
      <c r="E348" s="230" t="s">
        <v>2434</v>
      </c>
      <c r="F348" s="231" t="s">
        <v>2435</v>
      </c>
      <c r="G348" s="232" t="s">
        <v>1721</v>
      </c>
      <c r="H348" s="233">
        <v>40</v>
      </c>
      <c r="I348" s="234"/>
      <c r="J348" s="235">
        <f>ROUND(I348*H348,2)</f>
        <v>0</v>
      </c>
      <c r="K348" s="236"/>
      <c r="L348" s="45"/>
      <c r="M348" s="237" t="s">
        <v>1</v>
      </c>
      <c r="N348" s="238" t="s">
        <v>43</v>
      </c>
      <c r="O348" s="93"/>
      <c r="P348" s="239">
        <f>O348*H348</f>
        <v>0</v>
      </c>
      <c r="Q348" s="239">
        <v>0</v>
      </c>
      <c r="R348" s="239">
        <f>Q348*H348</f>
        <v>0</v>
      </c>
      <c r="S348" s="239">
        <v>0</v>
      </c>
      <c r="T348" s="240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41" t="s">
        <v>1722</v>
      </c>
      <c r="AT348" s="241" t="s">
        <v>163</v>
      </c>
      <c r="AU348" s="241" t="s">
        <v>83</v>
      </c>
      <c r="AY348" s="18" t="s">
        <v>161</v>
      </c>
      <c r="BE348" s="242">
        <f>IF(N348="základní",J348,0)</f>
        <v>0</v>
      </c>
      <c r="BF348" s="242">
        <f>IF(N348="snížená",J348,0)</f>
        <v>0</v>
      </c>
      <c r="BG348" s="242">
        <f>IF(N348="zákl. přenesená",J348,0)</f>
        <v>0</v>
      </c>
      <c r="BH348" s="242">
        <f>IF(N348="sníž. přenesená",J348,0)</f>
        <v>0</v>
      </c>
      <c r="BI348" s="242">
        <f>IF(N348="nulová",J348,0)</f>
        <v>0</v>
      </c>
      <c r="BJ348" s="18" t="s">
        <v>167</v>
      </c>
      <c r="BK348" s="242">
        <f>ROUND(I348*H348,2)</f>
        <v>0</v>
      </c>
      <c r="BL348" s="18" t="s">
        <v>1722</v>
      </c>
      <c r="BM348" s="241" t="s">
        <v>2436</v>
      </c>
    </row>
    <row r="349" s="2" customFormat="1">
      <c r="A349" s="39"/>
      <c r="B349" s="40"/>
      <c r="C349" s="41"/>
      <c r="D349" s="243" t="s">
        <v>169</v>
      </c>
      <c r="E349" s="41"/>
      <c r="F349" s="244" t="s">
        <v>2435</v>
      </c>
      <c r="G349" s="41"/>
      <c r="H349" s="41"/>
      <c r="I349" s="245"/>
      <c r="J349" s="41"/>
      <c r="K349" s="41"/>
      <c r="L349" s="45"/>
      <c r="M349" s="246"/>
      <c r="N349" s="247"/>
      <c r="O349" s="93"/>
      <c r="P349" s="93"/>
      <c r="Q349" s="93"/>
      <c r="R349" s="93"/>
      <c r="S349" s="93"/>
      <c r="T349" s="94"/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T349" s="18" t="s">
        <v>169</v>
      </c>
      <c r="AU349" s="18" t="s">
        <v>83</v>
      </c>
    </row>
    <row r="350" s="2" customFormat="1">
      <c r="A350" s="39"/>
      <c r="B350" s="40"/>
      <c r="C350" s="41"/>
      <c r="D350" s="243" t="s">
        <v>393</v>
      </c>
      <c r="E350" s="41"/>
      <c r="F350" s="292" t="s">
        <v>2437</v>
      </c>
      <c r="G350" s="41"/>
      <c r="H350" s="41"/>
      <c r="I350" s="245"/>
      <c r="J350" s="41"/>
      <c r="K350" s="41"/>
      <c r="L350" s="45"/>
      <c r="M350" s="303"/>
      <c r="N350" s="304"/>
      <c r="O350" s="305"/>
      <c r="P350" s="305"/>
      <c r="Q350" s="305"/>
      <c r="R350" s="305"/>
      <c r="S350" s="305"/>
      <c r="T350" s="306"/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T350" s="18" t="s">
        <v>393</v>
      </c>
      <c r="AU350" s="18" t="s">
        <v>83</v>
      </c>
    </row>
    <row r="351" s="2" customFormat="1" ht="6.96" customHeight="1">
      <c r="A351" s="39"/>
      <c r="B351" s="68"/>
      <c r="C351" s="69"/>
      <c r="D351" s="69"/>
      <c r="E351" s="69"/>
      <c r="F351" s="69"/>
      <c r="G351" s="69"/>
      <c r="H351" s="69"/>
      <c r="I351" s="69"/>
      <c r="J351" s="69"/>
      <c r="K351" s="69"/>
      <c r="L351" s="45"/>
      <c r="M351" s="39"/>
      <c r="O351" s="39"/>
      <c r="P351" s="39"/>
      <c r="Q351" s="39"/>
      <c r="R351" s="39"/>
      <c r="S351" s="39"/>
      <c r="T351" s="39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</row>
  </sheetData>
  <sheetProtection sheet="1" autoFilter="0" formatColumns="0" formatRows="0" objects="1" scenarios="1" spinCount="100000" saltValue="0qJ5nx3mx17stM3OoMUPeLp2uOFAB07+dkBheuNb4ScoZcUnfaxOTa+58i3XhJ3tWQvHdtn+41giWxnIr4NHCg==" hashValue="AFF0q0Rl1Wd+Bh2OkZ6VqGwAN9J1QXdqprOdOm13t5BDf56GbLXUzjOaZ2T/M3lqmhS2T9Epjj57qY6y/Q6dHg==" algorithmName="SHA-512" password="CC35"/>
  <autoFilter ref="C125:K35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4:H114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102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1"/>
      <c r="AT3" s="18" t="s">
        <v>85</v>
      </c>
    </row>
    <row r="4" s="1" customFormat="1" ht="24.96" customHeight="1">
      <c r="B4" s="21"/>
      <c r="D4" s="150" t="s">
        <v>106</v>
      </c>
      <c r="L4" s="21"/>
      <c r="M4" s="151" t="s">
        <v>10</v>
      </c>
      <c r="AT4" s="18" t="s">
        <v>32</v>
      </c>
    </row>
    <row r="5" s="1" customFormat="1" ht="6.96" customHeight="1">
      <c r="B5" s="21"/>
      <c r="L5" s="21"/>
    </row>
    <row r="6" s="1" customFormat="1" ht="12" customHeight="1">
      <c r="B6" s="21"/>
      <c r="D6" s="152" t="s">
        <v>16</v>
      </c>
      <c r="L6" s="21"/>
    </row>
    <row r="7" s="1" customFormat="1" ht="16.5" customHeight="1">
      <c r="B7" s="21"/>
      <c r="E7" s="153" t="str">
        <f>'Rekapitulace stavby'!K6</f>
        <v>Mačkov ON - oprava budovy zastávky</v>
      </c>
      <c r="F7" s="152"/>
      <c r="G7" s="152"/>
      <c r="H7" s="152"/>
      <c r="L7" s="21"/>
    </row>
    <row r="8" s="2" customFormat="1" ht="12" customHeight="1">
      <c r="A8" s="39"/>
      <c r="B8" s="45"/>
      <c r="C8" s="39"/>
      <c r="D8" s="152" t="s">
        <v>107</v>
      </c>
      <c r="E8" s="39"/>
      <c r="F8" s="39"/>
      <c r="G8" s="39"/>
      <c r="H8" s="39"/>
      <c r="I8" s="39"/>
      <c r="J8" s="39"/>
      <c r="K8" s="39"/>
      <c r="L8" s="6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4" t="s">
        <v>2438</v>
      </c>
      <c r="F9" s="39"/>
      <c r="G9" s="39"/>
      <c r="H9" s="39"/>
      <c r="I9" s="39"/>
      <c r="J9" s="39"/>
      <c r="K9" s="39"/>
      <c r="L9" s="6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2" t="s">
        <v>18</v>
      </c>
      <c r="E11" s="39"/>
      <c r="F11" s="143" t="s">
        <v>1</v>
      </c>
      <c r="G11" s="39"/>
      <c r="H11" s="39"/>
      <c r="I11" s="152" t="s">
        <v>19</v>
      </c>
      <c r="J11" s="143" t="s">
        <v>1</v>
      </c>
      <c r="K11" s="39"/>
      <c r="L11" s="6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2" t="s">
        <v>20</v>
      </c>
      <c r="E12" s="39"/>
      <c r="F12" s="143" t="s">
        <v>21</v>
      </c>
      <c r="G12" s="39"/>
      <c r="H12" s="39"/>
      <c r="I12" s="152" t="s">
        <v>22</v>
      </c>
      <c r="J12" s="155" t="str">
        <f>'Rekapitulace stavby'!AN8</f>
        <v>8. 3. 2023</v>
      </c>
      <c r="K12" s="39"/>
      <c r="L12" s="6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2" t="s">
        <v>24</v>
      </c>
      <c r="E14" s="39"/>
      <c r="F14" s="39"/>
      <c r="G14" s="39"/>
      <c r="H14" s="39"/>
      <c r="I14" s="152" t="s">
        <v>25</v>
      </c>
      <c r="J14" s="143" t="s">
        <v>1</v>
      </c>
      <c r="K14" s="39"/>
      <c r="L14" s="6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3" t="s">
        <v>26</v>
      </c>
      <c r="F15" s="39"/>
      <c r="G15" s="39"/>
      <c r="H15" s="39"/>
      <c r="I15" s="152" t="s">
        <v>27</v>
      </c>
      <c r="J15" s="143" t="s">
        <v>1</v>
      </c>
      <c r="K15" s="39"/>
      <c r="L15" s="6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2" t="s">
        <v>28</v>
      </c>
      <c r="E17" s="39"/>
      <c r="F17" s="39"/>
      <c r="G17" s="39"/>
      <c r="H17" s="39"/>
      <c r="I17" s="152" t="s">
        <v>25</v>
      </c>
      <c r="J17" s="34" t="str">
        <f>'Rekapitulace stavby'!AN13</f>
        <v>Vyplň údaj</v>
      </c>
      <c r="K17" s="39"/>
      <c r="L17" s="6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3"/>
      <c r="G18" s="143"/>
      <c r="H18" s="143"/>
      <c r="I18" s="152" t="s">
        <v>27</v>
      </c>
      <c r="J18" s="34" t="str">
        <f>'Rekapitulace stavby'!AN14</f>
        <v>Vyplň údaj</v>
      </c>
      <c r="K18" s="39"/>
      <c r="L18" s="6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2" t="s">
        <v>30</v>
      </c>
      <c r="E20" s="39"/>
      <c r="F20" s="39"/>
      <c r="G20" s="39"/>
      <c r="H20" s="39"/>
      <c r="I20" s="152" t="s">
        <v>25</v>
      </c>
      <c r="J20" s="143" t="s">
        <v>1</v>
      </c>
      <c r="K20" s="39"/>
      <c r="L20" s="6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3" t="s">
        <v>31</v>
      </c>
      <c r="F21" s="39"/>
      <c r="G21" s="39"/>
      <c r="H21" s="39"/>
      <c r="I21" s="152" t="s">
        <v>27</v>
      </c>
      <c r="J21" s="143" t="s">
        <v>1</v>
      </c>
      <c r="K21" s="39"/>
      <c r="L21" s="6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2" t="s">
        <v>33</v>
      </c>
      <c r="E23" s="39"/>
      <c r="F23" s="39"/>
      <c r="G23" s="39"/>
      <c r="H23" s="39"/>
      <c r="I23" s="152" t="s">
        <v>25</v>
      </c>
      <c r="J23" s="143" t="s">
        <v>1</v>
      </c>
      <c r="K23" s="39"/>
      <c r="L23" s="6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3" t="s">
        <v>34</v>
      </c>
      <c r="F24" s="39"/>
      <c r="G24" s="39"/>
      <c r="H24" s="39"/>
      <c r="I24" s="152" t="s">
        <v>27</v>
      </c>
      <c r="J24" s="143" t="s">
        <v>1</v>
      </c>
      <c r="K24" s="39"/>
      <c r="L24" s="6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2" t="s">
        <v>35</v>
      </c>
      <c r="E26" s="39"/>
      <c r="F26" s="39"/>
      <c r="G26" s="39"/>
      <c r="H26" s="39"/>
      <c r="I26" s="39"/>
      <c r="J26" s="39"/>
      <c r="K26" s="39"/>
      <c r="L26" s="6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6"/>
      <c r="B27" s="157"/>
      <c r="C27" s="156"/>
      <c r="D27" s="156"/>
      <c r="E27" s="158" t="s">
        <v>1</v>
      </c>
      <c r="F27" s="158"/>
      <c r="G27" s="158"/>
      <c r="H27" s="158"/>
      <c r="I27" s="156"/>
      <c r="J27" s="156"/>
      <c r="K27" s="156"/>
      <c r="L27" s="159"/>
      <c r="S27" s="156"/>
      <c r="T27" s="156"/>
      <c r="U27" s="156"/>
      <c r="V27" s="156"/>
      <c r="W27" s="156"/>
      <c r="X27" s="156"/>
      <c r="Y27" s="156"/>
      <c r="Z27" s="156"/>
      <c r="AA27" s="156"/>
      <c r="AB27" s="156"/>
      <c r="AC27" s="156"/>
      <c r="AD27" s="156"/>
      <c r="AE27" s="15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60"/>
      <c r="E29" s="160"/>
      <c r="F29" s="160"/>
      <c r="G29" s="160"/>
      <c r="H29" s="160"/>
      <c r="I29" s="160"/>
      <c r="J29" s="160"/>
      <c r="K29" s="160"/>
      <c r="L29" s="6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1" t="s">
        <v>36</v>
      </c>
      <c r="E30" s="39"/>
      <c r="F30" s="39"/>
      <c r="G30" s="39"/>
      <c r="H30" s="39"/>
      <c r="I30" s="39"/>
      <c r="J30" s="162">
        <f>ROUND(J117, 2)</f>
        <v>0</v>
      </c>
      <c r="K30" s="39"/>
      <c r="L30" s="6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0"/>
      <c r="E31" s="160"/>
      <c r="F31" s="160"/>
      <c r="G31" s="160"/>
      <c r="H31" s="160"/>
      <c r="I31" s="160"/>
      <c r="J31" s="160"/>
      <c r="K31" s="160"/>
      <c r="L31" s="6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3" t="s">
        <v>38</v>
      </c>
      <c r="G32" s="39"/>
      <c r="H32" s="39"/>
      <c r="I32" s="163" t="s">
        <v>37</v>
      </c>
      <c r="J32" s="163" t="s">
        <v>39</v>
      </c>
      <c r="K32" s="39"/>
      <c r="L32" s="6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64" t="s">
        <v>40</v>
      </c>
      <c r="E33" s="152" t="s">
        <v>41</v>
      </c>
      <c r="F33" s="165">
        <f>ROUND((SUM(BE117:BE126)),  2)</f>
        <v>0</v>
      </c>
      <c r="G33" s="39"/>
      <c r="H33" s="39"/>
      <c r="I33" s="166">
        <v>0.20999999999999999</v>
      </c>
      <c r="J33" s="165">
        <f>ROUND(((SUM(BE117:BE126))*I33),  2)</f>
        <v>0</v>
      </c>
      <c r="K33" s="39"/>
      <c r="L33" s="6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52" t="s">
        <v>42</v>
      </c>
      <c r="F34" s="165">
        <f>ROUND((SUM(BF117:BF126)),  2)</f>
        <v>0</v>
      </c>
      <c r="G34" s="39"/>
      <c r="H34" s="39"/>
      <c r="I34" s="166">
        <v>0.14999999999999999</v>
      </c>
      <c r="J34" s="165">
        <f>ROUND(((SUM(BF117:BF126))*I34),  2)</f>
        <v>0</v>
      </c>
      <c r="K34" s="39"/>
      <c r="L34" s="6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2" t="s">
        <v>40</v>
      </c>
      <c r="E35" s="152" t="s">
        <v>43</v>
      </c>
      <c r="F35" s="165">
        <f>ROUND((SUM(BG117:BG126)),  2)</f>
        <v>0</v>
      </c>
      <c r="G35" s="39"/>
      <c r="H35" s="39"/>
      <c r="I35" s="166">
        <v>0.20999999999999999</v>
      </c>
      <c r="J35" s="165">
        <f>0</f>
        <v>0</v>
      </c>
      <c r="K35" s="39"/>
      <c r="L35" s="6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2" t="s">
        <v>44</v>
      </c>
      <c r="F36" s="165">
        <f>ROUND((SUM(BH117:BH126)),  2)</f>
        <v>0</v>
      </c>
      <c r="G36" s="39"/>
      <c r="H36" s="39"/>
      <c r="I36" s="166">
        <v>0.14999999999999999</v>
      </c>
      <c r="J36" s="165">
        <f>0</f>
        <v>0</v>
      </c>
      <c r="K36" s="39"/>
      <c r="L36" s="6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2" t="s">
        <v>45</v>
      </c>
      <c r="F37" s="165">
        <f>ROUND((SUM(BI117:BI126)),  2)</f>
        <v>0</v>
      </c>
      <c r="G37" s="39"/>
      <c r="H37" s="39"/>
      <c r="I37" s="166">
        <v>0</v>
      </c>
      <c r="J37" s="165">
        <f>0</f>
        <v>0</v>
      </c>
      <c r="K37" s="39"/>
      <c r="L37" s="6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7"/>
      <c r="D39" s="168" t="s">
        <v>46</v>
      </c>
      <c r="E39" s="169"/>
      <c r="F39" s="169"/>
      <c r="G39" s="170" t="s">
        <v>47</v>
      </c>
      <c r="H39" s="171" t="s">
        <v>48</v>
      </c>
      <c r="I39" s="169"/>
      <c r="J39" s="172">
        <f>SUM(J30:J37)</f>
        <v>0</v>
      </c>
      <c r="K39" s="173"/>
      <c r="L39" s="6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5"/>
      <c r="D50" s="174" t="s">
        <v>49</v>
      </c>
      <c r="E50" s="175"/>
      <c r="F50" s="175"/>
      <c r="G50" s="174" t="s">
        <v>50</v>
      </c>
      <c r="H50" s="175"/>
      <c r="I50" s="175"/>
      <c r="J50" s="175"/>
      <c r="K50" s="175"/>
      <c r="L50" s="65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51</v>
      </c>
      <c r="E61" s="177"/>
      <c r="F61" s="178" t="s">
        <v>52</v>
      </c>
      <c r="G61" s="176" t="s">
        <v>51</v>
      </c>
      <c r="H61" s="177"/>
      <c r="I61" s="177"/>
      <c r="J61" s="179" t="s">
        <v>52</v>
      </c>
      <c r="K61" s="177"/>
      <c r="L61" s="6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4" t="s">
        <v>53</v>
      </c>
      <c r="E65" s="180"/>
      <c r="F65" s="180"/>
      <c r="G65" s="174" t="s">
        <v>54</v>
      </c>
      <c r="H65" s="180"/>
      <c r="I65" s="180"/>
      <c r="J65" s="180"/>
      <c r="K65" s="180"/>
      <c r="L65" s="6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51</v>
      </c>
      <c r="E76" s="177"/>
      <c r="F76" s="178" t="s">
        <v>52</v>
      </c>
      <c r="G76" s="176" t="s">
        <v>51</v>
      </c>
      <c r="H76" s="177"/>
      <c r="I76" s="177"/>
      <c r="J76" s="179" t="s">
        <v>52</v>
      </c>
      <c r="K76" s="177"/>
      <c r="L76" s="6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112</v>
      </c>
      <c r="D82" s="41"/>
      <c r="E82" s="41"/>
      <c r="F82" s="41"/>
      <c r="G82" s="41"/>
      <c r="H82" s="41"/>
      <c r="I82" s="41"/>
      <c r="J82" s="41"/>
      <c r="K82" s="41"/>
      <c r="L82" s="6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5" t="str">
        <f>E7</f>
        <v>Mačkov ON - oprava budovy zastávky</v>
      </c>
      <c r="F85" s="33"/>
      <c r="G85" s="33"/>
      <c r="H85" s="33"/>
      <c r="I85" s="41"/>
      <c r="J85" s="41"/>
      <c r="K85" s="41"/>
      <c r="L85" s="6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107</v>
      </c>
      <c r="D86" s="41"/>
      <c r="E86" s="41"/>
      <c r="F86" s="41"/>
      <c r="G86" s="41"/>
      <c r="H86" s="41"/>
      <c r="I86" s="41"/>
      <c r="J86" s="41"/>
      <c r="K86" s="41"/>
      <c r="L86" s="6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8" t="str">
        <f>E9</f>
        <v>SO 02 - Materiál zadavatele - neoceňovat</v>
      </c>
      <c r="F87" s="41"/>
      <c r="G87" s="41"/>
      <c r="H87" s="41"/>
      <c r="I87" s="41"/>
      <c r="J87" s="41"/>
      <c r="K87" s="41"/>
      <c r="L87" s="6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Mačkov</v>
      </c>
      <c r="G89" s="41"/>
      <c r="H89" s="41"/>
      <c r="I89" s="33" t="s">
        <v>22</v>
      </c>
      <c r="J89" s="81" t="str">
        <f>IF(J12="","",J12)</f>
        <v>8. 3. 2023</v>
      </c>
      <c r="K89" s="41"/>
      <c r="L89" s="6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>Správa železnic s.o., OŘ Plzeň Sušická 1168/23,</v>
      </c>
      <c r="G91" s="41"/>
      <c r="H91" s="41"/>
      <c r="I91" s="33" t="s">
        <v>30</v>
      </c>
      <c r="J91" s="37" t="str">
        <f>E21</f>
        <v>Ing.M.Neubauer, Klatovy 763/II</v>
      </c>
      <c r="K91" s="41"/>
      <c r="L91" s="6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 xml:space="preserve"> </v>
      </c>
      <c r="K92" s="41"/>
      <c r="L92" s="6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5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6" t="s">
        <v>113</v>
      </c>
      <c r="D94" s="187"/>
      <c r="E94" s="187"/>
      <c r="F94" s="187"/>
      <c r="G94" s="187"/>
      <c r="H94" s="187"/>
      <c r="I94" s="187"/>
      <c r="J94" s="188" t="s">
        <v>114</v>
      </c>
      <c r="K94" s="187"/>
      <c r="L94" s="65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5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9" t="s">
        <v>115</v>
      </c>
      <c r="D96" s="41"/>
      <c r="E96" s="41"/>
      <c r="F96" s="41"/>
      <c r="G96" s="41"/>
      <c r="H96" s="41"/>
      <c r="I96" s="41"/>
      <c r="J96" s="112">
        <f>J117</f>
        <v>0</v>
      </c>
      <c r="K96" s="41"/>
      <c r="L96" s="65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116</v>
      </c>
    </row>
    <row r="97" s="9" customFormat="1" ht="24.96" customHeight="1">
      <c r="A97" s="9"/>
      <c r="B97" s="190"/>
      <c r="C97" s="191"/>
      <c r="D97" s="192" t="s">
        <v>127</v>
      </c>
      <c r="E97" s="193"/>
      <c r="F97" s="193"/>
      <c r="G97" s="193"/>
      <c r="H97" s="193"/>
      <c r="I97" s="193"/>
      <c r="J97" s="194">
        <f>J118</f>
        <v>0</v>
      </c>
      <c r="K97" s="191"/>
      <c r="L97" s="19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9"/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65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6.96" customHeight="1">
      <c r="A99" s="39"/>
      <c r="B99" s="68"/>
      <c r="C99" s="69"/>
      <c r="D99" s="69"/>
      <c r="E99" s="69"/>
      <c r="F99" s="69"/>
      <c r="G99" s="69"/>
      <c r="H99" s="69"/>
      <c r="I99" s="69"/>
      <c r="J99" s="69"/>
      <c r="K99" s="69"/>
      <c r="L99" s="65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3" s="2" customFormat="1" ht="6.96" customHeight="1">
      <c r="A103" s="39"/>
      <c r="B103" s="70"/>
      <c r="C103" s="71"/>
      <c r="D103" s="71"/>
      <c r="E103" s="71"/>
      <c r="F103" s="71"/>
      <c r="G103" s="71"/>
      <c r="H103" s="71"/>
      <c r="I103" s="71"/>
      <c r="J103" s="71"/>
      <c r="K103" s="71"/>
      <c r="L103" s="65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24.96" customHeight="1">
      <c r="A104" s="39"/>
      <c r="B104" s="40"/>
      <c r="C104" s="24" t="s">
        <v>146</v>
      </c>
      <c r="D104" s="41"/>
      <c r="E104" s="41"/>
      <c r="F104" s="41"/>
      <c r="G104" s="41"/>
      <c r="H104" s="41"/>
      <c r="I104" s="41"/>
      <c r="J104" s="41"/>
      <c r="K104" s="41"/>
      <c r="L104" s="65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5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12" customHeight="1">
      <c r="A106" s="39"/>
      <c r="B106" s="40"/>
      <c r="C106" s="33" t="s">
        <v>16</v>
      </c>
      <c r="D106" s="41"/>
      <c r="E106" s="41"/>
      <c r="F106" s="41"/>
      <c r="G106" s="41"/>
      <c r="H106" s="41"/>
      <c r="I106" s="41"/>
      <c r="J106" s="41"/>
      <c r="K106" s="41"/>
      <c r="L106" s="65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6.5" customHeight="1">
      <c r="A107" s="39"/>
      <c r="B107" s="40"/>
      <c r="C107" s="41"/>
      <c r="D107" s="41"/>
      <c r="E107" s="185" t="str">
        <f>E7</f>
        <v>Mačkov ON - oprava budovy zastávky</v>
      </c>
      <c r="F107" s="33"/>
      <c r="G107" s="33"/>
      <c r="H107" s="33"/>
      <c r="I107" s="41"/>
      <c r="J107" s="41"/>
      <c r="K107" s="41"/>
      <c r="L107" s="65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107</v>
      </c>
      <c r="D108" s="41"/>
      <c r="E108" s="41"/>
      <c r="F108" s="41"/>
      <c r="G108" s="41"/>
      <c r="H108" s="41"/>
      <c r="I108" s="41"/>
      <c r="J108" s="41"/>
      <c r="K108" s="41"/>
      <c r="L108" s="65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6.5" customHeight="1">
      <c r="A109" s="39"/>
      <c r="B109" s="40"/>
      <c r="C109" s="41"/>
      <c r="D109" s="41"/>
      <c r="E109" s="78" t="str">
        <f>E9</f>
        <v>SO 02 - Materiál zadavatele - neoceňovat</v>
      </c>
      <c r="F109" s="41"/>
      <c r="G109" s="41"/>
      <c r="H109" s="41"/>
      <c r="I109" s="41"/>
      <c r="J109" s="41"/>
      <c r="K109" s="41"/>
      <c r="L109" s="65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5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20</v>
      </c>
      <c r="D111" s="41"/>
      <c r="E111" s="41"/>
      <c r="F111" s="28" t="str">
        <f>F12</f>
        <v>Mačkov</v>
      </c>
      <c r="G111" s="41"/>
      <c r="H111" s="41"/>
      <c r="I111" s="33" t="s">
        <v>22</v>
      </c>
      <c r="J111" s="81" t="str">
        <f>IF(J12="","",J12)</f>
        <v>8. 3. 2023</v>
      </c>
      <c r="K111" s="41"/>
      <c r="L111" s="65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5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25.65" customHeight="1">
      <c r="A113" s="39"/>
      <c r="B113" s="40"/>
      <c r="C113" s="33" t="s">
        <v>24</v>
      </c>
      <c r="D113" s="41"/>
      <c r="E113" s="41"/>
      <c r="F113" s="28" t="str">
        <f>E15</f>
        <v>Správa železnic s.o., OŘ Plzeň Sušická 1168/23,</v>
      </c>
      <c r="G113" s="41"/>
      <c r="H113" s="41"/>
      <c r="I113" s="33" t="s">
        <v>30</v>
      </c>
      <c r="J113" s="37" t="str">
        <f>E21</f>
        <v>Ing.M.Neubauer, Klatovy 763/II</v>
      </c>
      <c r="K113" s="41"/>
      <c r="L113" s="65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5.15" customHeight="1">
      <c r="A114" s="39"/>
      <c r="B114" s="40"/>
      <c r="C114" s="33" t="s">
        <v>28</v>
      </c>
      <c r="D114" s="41"/>
      <c r="E114" s="41"/>
      <c r="F114" s="28" t="str">
        <f>IF(E18="","",E18)</f>
        <v>Vyplň údaj</v>
      </c>
      <c r="G114" s="41"/>
      <c r="H114" s="41"/>
      <c r="I114" s="33" t="s">
        <v>33</v>
      </c>
      <c r="J114" s="37" t="str">
        <f>E24</f>
        <v xml:space="preserve"> </v>
      </c>
      <c r="K114" s="41"/>
      <c r="L114" s="65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0.32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5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11" customFormat="1" ht="29.28" customHeight="1">
      <c r="A116" s="201"/>
      <c r="B116" s="202"/>
      <c r="C116" s="203" t="s">
        <v>147</v>
      </c>
      <c r="D116" s="204" t="s">
        <v>61</v>
      </c>
      <c r="E116" s="204" t="s">
        <v>57</v>
      </c>
      <c r="F116" s="204" t="s">
        <v>58</v>
      </c>
      <c r="G116" s="204" t="s">
        <v>148</v>
      </c>
      <c r="H116" s="204" t="s">
        <v>149</v>
      </c>
      <c r="I116" s="204" t="s">
        <v>150</v>
      </c>
      <c r="J116" s="205" t="s">
        <v>114</v>
      </c>
      <c r="K116" s="206" t="s">
        <v>151</v>
      </c>
      <c r="L116" s="207"/>
      <c r="M116" s="102" t="s">
        <v>1</v>
      </c>
      <c r="N116" s="103" t="s">
        <v>40</v>
      </c>
      <c r="O116" s="103" t="s">
        <v>152</v>
      </c>
      <c r="P116" s="103" t="s">
        <v>153</v>
      </c>
      <c r="Q116" s="103" t="s">
        <v>154</v>
      </c>
      <c r="R116" s="103" t="s">
        <v>155</v>
      </c>
      <c r="S116" s="103" t="s">
        <v>156</v>
      </c>
      <c r="T116" s="104" t="s">
        <v>157</v>
      </c>
      <c r="U116" s="201"/>
      <c r="V116" s="201"/>
      <c r="W116" s="201"/>
      <c r="X116" s="201"/>
      <c r="Y116" s="201"/>
      <c r="Z116" s="201"/>
      <c r="AA116" s="201"/>
      <c r="AB116" s="201"/>
      <c r="AC116" s="201"/>
      <c r="AD116" s="201"/>
      <c r="AE116" s="201"/>
    </row>
    <row r="117" s="2" customFormat="1" ht="22.8" customHeight="1">
      <c r="A117" s="39"/>
      <c r="B117" s="40"/>
      <c r="C117" s="109" t="s">
        <v>158</v>
      </c>
      <c r="D117" s="41"/>
      <c r="E117" s="41"/>
      <c r="F117" s="41"/>
      <c r="G117" s="41"/>
      <c r="H117" s="41"/>
      <c r="I117" s="41"/>
      <c r="J117" s="208">
        <f>BK117</f>
        <v>0</v>
      </c>
      <c r="K117" s="41"/>
      <c r="L117" s="45"/>
      <c r="M117" s="105"/>
      <c r="N117" s="209"/>
      <c r="O117" s="106"/>
      <c r="P117" s="210">
        <f>P118</f>
        <v>0</v>
      </c>
      <c r="Q117" s="106"/>
      <c r="R117" s="210">
        <f>R118</f>
        <v>0</v>
      </c>
      <c r="S117" s="106"/>
      <c r="T117" s="211">
        <f>T118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75</v>
      </c>
      <c r="AU117" s="18" t="s">
        <v>116</v>
      </c>
      <c r="BK117" s="212">
        <f>BK118</f>
        <v>0</v>
      </c>
    </row>
    <row r="118" s="12" customFormat="1" ht="25.92" customHeight="1">
      <c r="A118" s="12"/>
      <c r="B118" s="213"/>
      <c r="C118" s="214"/>
      <c r="D118" s="215" t="s">
        <v>75</v>
      </c>
      <c r="E118" s="216" t="s">
        <v>758</v>
      </c>
      <c r="F118" s="216" t="s">
        <v>759</v>
      </c>
      <c r="G118" s="214"/>
      <c r="H118" s="214"/>
      <c r="I118" s="217"/>
      <c r="J118" s="218">
        <f>BK118</f>
        <v>0</v>
      </c>
      <c r="K118" s="214"/>
      <c r="L118" s="219"/>
      <c r="M118" s="220"/>
      <c r="N118" s="221"/>
      <c r="O118" s="221"/>
      <c r="P118" s="222">
        <f>SUM(P119:P126)</f>
        <v>0</v>
      </c>
      <c r="Q118" s="221"/>
      <c r="R118" s="222">
        <f>SUM(R119:R126)</f>
        <v>0</v>
      </c>
      <c r="S118" s="221"/>
      <c r="T118" s="223">
        <f>SUM(T119:T126)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24" t="s">
        <v>85</v>
      </c>
      <c r="AT118" s="225" t="s">
        <v>75</v>
      </c>
      <c r="AU118" s="225" t="s">
        <v>76</v>
      </c>
      <c r="AY118" s="224" t="s">
        <v>161</v>
      </c>
      <c r="BK118" s="226">
        <f>SUM(BK119:BK126)</f>
        <v>0</v>
      </c>
    </row>
    <row r="119" s="2" customFormat="1" ht="16.5" customHeight="1">
      <c r="A119" s="39"/>
      <c r="B119" s="40"/>
      <c r="C119" s="281" t="s">
        <v>83</v>
      </c>
      <c r="D119" s="281" t="s">
        <v>227</v>
      </c>
      <c r="E119" s="282" t="s">
        <v>2439</v>
      </c>
      <c r="F119" s="283" t="s">
        <v>2440</v>
      </c>
      <c r="G119" s="284" t="s">
        <v>266</v>
      </c>
      <c r="H119" s="285">
        <v>1</v>
      </c>
      <c r="I119" s="286"/>
      <c r="J119" s="287">
        <f>ROUND(I119*H119,2)</f>
        <v>0</v>
      </c>
      <c r="K119" s="288"/>
      <c r="L119" s="289"/>
      <c r="M119" s="290" t="s">
        <v>1</v>
      </c>
      <c r="N119" s="291" t="s">
        <v>43</v>
      </c>
      <c r="O119" s="93"/>
      <c r="P119" s="239">
        <f>O119*H119</f>
        <v>0</v>
      </c>
      <c r="Q119" s="239">
        <v>0</v>
      </c>
      <c r="R119" s="239">
        <f>Q119*H119</f>
        <v>0</v>
      </c>
      <c r="S119" s="239">
        <v>0</v>
      </c>
      <c r="T119" s="240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41" t="s">
        <v>206</v>
      </c>
      <c r="AT119" s="241" t="s">
        <v>227</v>
      </c>
      <c r="AU119" s="241" t="s">
        <v>83</v>
      </c>
      <c r="AY119" s="18" t="s">
        <v>161</v>
      </c>
      <c r="BE119" s="242">
        <f>IF(N119="základní",J119,0)</f>
        <v>0</v>
      </c>
      <c r="BF119" s="242">
        <f>IF(N119="snížená",J119,0)</f>
        <v>0</v>
      </c>
      <c r="BG119" s="242">
        <f>IF(N119="zákl. přenesená",J119,0)</f>
        <v>0</v>
      </c>
      <c r="BH119" s="242">
        <f>IF(N119="sníž. přenesená",J119,0)</f>
        <v>0</v>
      </c>
      <c r="BI119" s="242">
        <f>IF(N119="nulová",J119,0)</f>
        <v>0</v>
      </c>
      <c r="BJ119" s="18" t="s">
        <v>167</v>
      </c>
      <c r="BK119" s="242">
        <f>ROUND(I119*H119,2)</f>
        <v>0</v>
      </c>
      <c r="BL119" s="18" t="s">
        <v>167</v>
      </c>
      <c r="BM119" s="241" t="s">
        <v>2441</v>
      </c>
    </row>
    <row r="120" s="2" customFormat="1">
      <c r="A120" s="39"/>
      <c r="B120" s="40"/>
      <c r="C120" s="41"/>
      <c r="D120" s="243" t="s">
        <v>169</v>
      </c>
      <c r="E120" s="41"/>
      <c r="F120" s="244" t="s">
        <v>2440</v>
      </c>
      <c r="G120" s="41"/>
      <c r="H120" s="41"/>
      <c r="I120" s="245"/>
      <c r="J120" s="41"/>
      <c r="K120" s="41"/>
      <c r="L120" s="45"/>
      <c r="M120" s="246"/>
      <c r="N120" s="247"/>
      <c r="O120" s="93"/>
      <c r="P120" s="93"/>
      <c r="Q120" s="93"/>
      <c r="R120" s="93"/>
      <c r="S120" s="93"/>
      <c r="T120" s="94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169</v>
      </c>
      <c r="AU120" s="18" t="s">
        <v>83</v>
      </c>
    </row>
    <row r="121" s="2" customFormat="1" ht="16.5" customHeight="1">
      <c r="A121" s="39"/>
      <c r="B121" s="40"/>
      <c r="C121" s="281" t="s">
        <v>85</v>
      </c>
      <c r="D121" s="281" t="s">
        <v>227</v>
      </c>
      <c r="E121" s="282" t="s">
        <v>2442</v>
      </c>
      <c r="F121" s="283" t="s">
        <v>2443</v>
      </c>
      <c r="G121" s="284" t="s">
        <v>266</v>
      </c>
      <c r="H121" s="285">
        <v>1</v>
      </c>
      <c r="I121" s="286"/>
      <c r="J121" s="287">
        <f>ROUND(I121*H121,2)</f>
        <v>0</v>
      </c>
      <c r="K121" s="288"/>
      <c r="L121" s="289"/>
      <c r="M121" s="290" t="s">
        <v>1</v>
      </c>
      <c r="N121" s="291" t="s">
        <v>43</v>
      </c>
      <c r="O121" s="93"/>
      <c r="P121" s="239">
        <f>O121*H121</f>
        <v>0</v>
      </c>
      <c r="Q121" s="239">
        <v>0</v>
      </c>
      <c r="R121" s="239">
        <f>Q121*H121</f>
        <v>0</v>
      </c>
      <c r="S121" s="239">
        <v>0</v>
      </c>
      <c r="T121" s="240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41" t="s">
        <v>206</v>
      </c>
      <c r="AT121" s="241" t="s">
        <v>227</v>
      </c>
      <c r="AU121" s="241" t="s">
        <v>83</v>
      </c>
      <c r="AY121" s="18" t="s">
        <v>161</v>
      </c>
      <c r="BE121" s="242">
        <f>IF(N121="základní",J121,0)</f>
        <v>0</v>
      </c>
      <c r="BF121" s="242">
        <f>IF(N121="snížená",J121,0)</f>
        <v>0</v>
      </c>
      <c r="BG121" s="242">
        <f>IF(N121="zákl. přenesená",J121,0)</f>
        <v>0</v>
      </c>
      <c r="BH121" s="242">
        <f>IF(N121="sníž. přenesená",J121,0)</f>
        <v>0</v>
      </c>
      <c r="BI121" s="242">
        <f>IF(N121="nulová",J121,0)</f>
        <v>0</v>
      </c>
      <c r="BJ121" s="18" t="s">
        <v>167</v>
      </c>
      <c r="BK121" s="242">
        <f>ROUND(I121*H121,2)</f>
        <v>0</v>
      </c>
      <c r="BL121" s="18" t="s">
        <v>167</v>
      </c>
      <c r="BM121" s="241" t="s">
        <v>2444</v>
      </c>
    </row>
    <row r="122" s="2" customFormat="1">
      <c r="A122" s="39"/>
      <c r="B122" s="40"/>
      <c r="C122" s="41"/>
      <c r="D122" s="243" t="s">
        <v>169</v>
      </c>
      <c r="E122" s="41"/>
      <c r="F122" s="244" t="s">
        <v>2443</v>
      </c>
      <c r="G122" s="41"/>
      <c r="H122" s="41"/>
      <c r="I122" s="245"/>
      <c r="J122" s="41"/>
      <c r="K122" s="41"/>
      <c r="L122" s="45"/>
      <c r="M122" s="246"/>
      <c r="N122" s="247"/>
      <c r="O122" s="93"/>
      <c r="P122" s="93"/>
      <c r="Q122" s="93"/>
      <c r="R122" s="93"/>
      <c r="S122" s="93"/>
      <c r="T122" s="94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169</v>
      </c>
      <c r="AU122" s="18" t="s">
        <v>83</v>
      </c>
    </row>
    <row r="123" s="2" customFormat="1" ht="16.5" customHeight="1">
      <c r="A123" s="39"/>
      <c r="B123" s="40"/>
      <c r="C123" s="281" t="s">
        <v>173</v>
      </c>
      <c r="D123" s="281" t="s">
        <v>227</v>
      </c>
      <c r="E123" s="282" t="s">
        <v>2445</v>
      </c>
      <c r="F123" s="283" t="s">
        <v>2446</v>
      </c>
      <c r="G123" s="284" t="s">
        <v>266</v>
      </c>
      <c r="H123" s="285">
        <v>2</v>
      </c>
      <c r="I123" s="286"/>
      <c r="J123" s="287">
        <f>ROUND(I123*H123,2)</f>
        <v>0</v>
      </c>
      <c r="K123" s="288"/>
      <c r="L123" s="289"/>
      <c r="M123" s="290" t="s">
        <v>1</v>
      </c>
      <c r="N123" s="291" t="s">
        <v>43</v>
      </c>
      <c r="O123" s="93"/>
      <c r="P123" s="239">
        <f>O123*H123</f>
        <v>0</v>
      </c>
      <c r="Q123" s="239">
        <v>0</v>
      </c>
      <c r="R123" s="239">
        <f>Q123*H123</f>
        <v>0</v>
      </c>
      <c r="S123" s="239">
        <v>0</v>
      </c>
      <c r="T123" s="240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41" t="s">
        <v>206</v>
      </c>
      <c r="AT123" s="241" t="s">
        <v>227</v>
      </c>
      <c r="AU123" s="241" t="s">
        <v>83</v>
      </c>
      <c r="AY123" s="18" t="s">
        <v>161</v>
      </c>
      <c r="BE123" s="242">
        <f>IF(N123="základní",J123,0)</f>
        <v>0</v>
      </c>
      <c r="BF123" s="242">
        <f>IF(N123="snížená",J123,0)</f>
        <v>0</v>
      </c>
      <c r="BG123" s="242">
        <f>IF(N123="zákl. přenesená",J123,0)</f>
        <v>0</v>
      </c>
      <c r="BH123" s="242">
        <f>IF(N123="sníž. přenesená",J123,0)</f>
        <v>0</v>
      </c>
      <c r="BI123" s="242">
        <f>IF(N123="nulová",J123,0)</f>
        <v>0</v>
      </c>
      <c r="BJ123" s="18" t="s">
        <v>167</v>
      </c>
      <c r="BK123" s="242">
        <f>ROUND(I123*H123,2)</f>
        <v>0</v>
      </c>
      <c r="BL123" s="18" t="s">
        <v>167</v>
      </c>
      <c r="BM123" s="241" t="s">
        <v>2447</v>
      </c>
    </row>
    <row r="124" s="2" customFormat="1">
      <c r="A124" s="39"/>
      <c r="B124" s="40"/>
      <c r="C124" s="41"/>
      <c r="D124" s="243" t="s">
        <v>169</v>
      </c>
      <c r="E124" s="41"/>
      <c r="F124" s="244" t="s">
        <v>2446</v>
      </c>
      <c r="G124" s="41"/>
      <c r="H124" s="41"/>
      <c r="I124" s="245"/>
      <c r="J124" s="41"/>
      <c r="K124" s="41"/>
      <c r="L124" s="45"/>
      <c r="M124" s="246"/>
      <c r="N124" s="247"/>
      <c r="O124" s="93"/>
      <c r="P124" s="93"/>
      <c r="Q124" s="93"/>
      <c r="R124" s="93"/>
      <c r="S124" s="93"/>
      <c r="T124" s="94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169</v>
      </c>
      <c r="AU124" s="18" t="s">
        <v>83</v>
      </c>
    </row>
    <row r="125" s="2" customFormat="1" ht="16.5" customHeight="1">
      <c r="A125" s="39"/>
      <c r="B125" s="40"/>
      <c r="C125" s="281" t="s">
        <v>167</v>
      </c>
      <c r="D125" s="281" t="s">
        <v>227</v>
      </c>
      <c r="E125" s="282" t="s">
        <v>2448</v>
      </c>
      <c r="F125" s="283" t="s">
        <v>2449</v>
      </c>
      <c r="G125" s="284" t="s">
        <v>266</v>
      </c>
      <c r="H125" s="285">
        <v>2</v>
      </c>
      <c r="I125" s="286"/>
      <c r="J125" s="287">
        <f>ROUND(I125*H125,2)</f>
        <v>0</v>
      </c>
      <c r="K125" s="288"/>
      <c r="L125" s="289"/>
      <c r="M125" s="290" t="s">
        <v>1</v>
      </c>
      <c r="N125" s="291" t="s">
        <v>43</v>
      </c>
      <c r="O125" s="93"/>
      <c r="P125" s="239">
        <f>O125*H125</f>
        <v>0</v>
      </c>
      <c r="Q125" s="239">
        <v>0</v>
      </c>
      <c r="R125" s="239">
        <f>Q125*H125</f>
        <v>0</v>
      </c>
      <c r="S125" s="239">
        <v>0</v>
      </c>
      <c r="T125" s="240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41" t="s">
        <v>206</v>
      </c>
      <c r="AT125" s="241" t="s">
        <v>227</v>
      </c>
      <c r="AU125" s="241" t="s">
        <v>83</v>
      </c>
      <c r="AY125" s="18" t="s">
        <v>161</v>
      </c>
      <c r="BE125" s="242">
        <f>IF(N125="základní",J125,0)</f>
        <v>0</v>
      </c>
      <c r="BF125" s="242">
        <f>IF(N125="snížená",J125,0)</f>
        <v>0</v>
      </c>
      <c r="BG125" s="242">
        <f>IF(N125="zákl. přenesená",J125,0)</f>
        <v>0</v>
      </c>
      <c r="BH125" s="242">
        <f>IF(N125="sníž. přenesená",J125,0)</f>
        <v>0</v>
      </c>
      <c r="BI125" s="242">
        <f>IF(N125="nulová",J125,0)</f>
        <v>0</v>
      </c>
      <c r="BJ125" s="18" t="s">
        <v>167</v>
      </c>
      <c r="BK125" s="242">
        <f>ROUND(I125*H125,2)</f>
        <v>0</v>
      </c>
      <c r="BL125" s="18" t="s">
        <v>167</v>
      </c>
      <c r="BM125" s="241" t="s">
        <v>2450</v>
      </c>
    </row>
    <row r="126" s="2" customFormat="1">
      <c r="A126" s="39"/>
      <c r="B126" s="40"/>
      <c r="C126" s="41"/>
      <c r="D126" s="243" t="s">
        <v>169</v>
      </c>
      <c r="E126" s="41"/>
      <c r="F126" s="244" t="s">
        <v>2449</v>
      </c>
      <c r="G126" s="41"/>
      <c r="H126" s="41"/>
      <c r="I126" s="245"/>
      <c r="J126" s="41"/>
      <c r="K126" s="41"/>
      <c r="L126" s="45"/>
      <c r="M126" s="303"/>
      <c r="N126" s="304"/>
      <c r="O126" s="305"/>
      <c r="P126" s="305"/>
      <c r="Q126" s="305"/>
      <c r="R126" s="305"/>
      <c r="S126" s="305"/>
      <c r="T126" s="30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169</v>
      </c>
      <c r="AU126" s="18" t="s">
        <v>83</v>
      </c>
    </row>
    <row r="127" s="2" customFormat="1" ht="6.96" customHeight="1">
      <c r="A127" s="39"/>
      <c r="B127" s="68"/>
      <c r="C127" s="69"/>
      <c r="D127" s="69"/>
      <c r="E127" s="69"/>
      <c r="F127" s="69"/>
      <c r="G127" s="69"/>
      <c r="H127" s="69"/>
      <c r="I127" s="69"/>
      <c r="J127" s="69"/>
      <c r="K127" s="69"/>
      <c r="L127" s="45"/>
      <c r="M127" s="39"/>
      <c r="O127" s="39"/>
      <c r="P127" s="39"/>
      <c r="Q127" s="39"/>
      <c r="R127" s="39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</sheetData>
  <sheetProtection sheet="1" autoFilter="0" formatColumns="0" formatRows="0" objects="1" scenarios="1" spinCount="100000" saltValue="s3DfxiVwKJtNRZQRUAXrmY30vLgJXttJNtk7sELQFPqg9N3zeuVDLAj4jdPUmx8JVz7vyQOQT+xsGxQerDXe/Q==" hashValue="BmtAZr0ykgY5matcCgwAnKIdcw7gLvNdSVZed52EG9sSiagFURhTZCOqREh8uDmv21XqYAsV3FCGSN8T9afhkw==" algorithmName="SHA-512" password="CC35"/>
  <autoFilter ref="C116:K126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105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1"/>
      <c r="AT3" s="18" t="s">
        <v>85</v>
      </c>
    </row>
    <row r="4" s="1" customFormat="1" ht="24.96" customHeight="1">
      <c r="B4" s="21"/>
      <c r="D4" s="150" t="s">
        <v>106</v>
      </c>
      <c r="L4" s="21"/>
      <c r="M4" s="151" t="s">
        <v>10</v>
      </c>
      <c r="AT4" s="18" t="s">
        <v>32</v>
      </c>
    </row>
    <row r="5" s="1" customFormat="1" ht="6.96" customHeight="1">
      <c r="B5" s="21"/>
      <c r="L5" s="21"/>
    </row>
    <row r="6" s="1" customFormat="1" ht="12" customHeight="1">
      <c r="B6" s="21"/>
      <c r="D6" s="152" t="s">
        <v>16</v>
      </c>
      <c r="L6" s="21"/>
    </row>
    <row r="7" s="1" customFormat="1" ht="16.5" customHeight="1">
      <c r="B7" s="21"/>
      <c r="E7" s="153" t="str">
        <f>'Rekapitulace stavby'!K6</f>
        <v>Mačkov ON - oprava budovy zastávky</v>
      </c>
      <c r="F7" s="152"/>
      <c r="G7" s="152"/>
      <c r="H7" s="152"/>
      <c r="L7" s="21"/>
    </row>
    <row r="8" s="2" customFormat="1" ht="12" customHeight="1">
      <c r="A8" s="39"/>
      <c r="B8" s="45"/>
      <c r="C8" s="39"/>
      <c r="D8" s="152" t="s">
        <v>107</v>
      </c>
      <c r="E8" s="39"/>
      <c r="F8" s="39"/>
      <c r="G8" s="39"/>
      <c r="H8" s="39"/>
      <c r="I8" s="39"/>
      <c r="J8" s="39"/>
      <c r="K8" s="39"/>
      <c r="L8" s="6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4" t="s">
        <v>2451</v>
      </c>
      <c r="F9" s="39"/>
      <c r="G9" s="39"/>
      <c r="H9" s="39"/>
      <c r="I9" s="39"/>
      <c r="J9" s="39"/>
      <c r="K9" s="39"/>
      <c r="L9" s="6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2" t="s">
        <v>18</v>
      </c>
      <c r="E11" s="39"/>
      <c r="F11" s="143" t="s">
        <v>1</v>
      </c>
      <c r="G11" s="39"/>
      <c r="H11" s="39"/>
      <c r="I11" s="152" t="s">
        <v>19</v>
      </c>
      <c r="J11" s="143" t="s">
        <v>1</v>
      </c>
      <c r="K11" s="39"/>
      <c r="L11" s="6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2" t="s">
        <v>20</v>
      </c>
      <c r="E12" s="39"/>
      <c r="F12" s="143" t="s">
        <v>21</v>
      </c>
      <c r="G12" s="39"/>
      <c r="H12" s="39"/>
      <c r="I12" s="152" t="s">
        <v>22</v>
      </c>
      <c r="J12" s="155" t="str">
        <f>'Rekapitulace stavby'!AN8</f>
        <v>8. 3. 2023</v>
      </c>
      <c r="K12" s="39"/>
      <c r="L12" s="6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2" t="s">
        <v>24</v>
      </c>
      <c r="E14" s="39"/>
      <c r="F14" s="39"/>
      <c r="G14" s="39"/>
      <c r="H14" s="39"/>
      <c r="I14" s="152" t="s">
        <v>25</v>
      </c>
      <c r="J14" s="143" t="s">
        <v>1</v>
      </c>
      <c r="K14" s="39"/>
      <c r="L14" s="6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3" t="s">
        <v>26</v>
      </c>
      <c r="F15" s="39"/>
      <c r="G15" s="39"/>
      <c r="H15" s="39"/>
      <c r="I15" s="152" t="s">
        <v>27</v>
      </c>
      <c r="J15" s="143" t="s">
        <v>1</v>
      </c>
      <c r="K15" s="39"/>
      <c r="L15" s="6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2" t="s">
        <v>28</v>
      </c>
      <c r="E17" s="39"/>
      <c r="F17" s="39"/>
      <c r="G17" s="39"/>
      <c r="H17" s="39"/>
      <c r="I17" s="152" t="s">
        <v>25</v>
      </c>
      <c r="J17" s="34" t="str">
        <f>'Rekapitulace stavby'!AN13</f>
        <v>Vyplň údaj</v>
      </c>
      <c r="K17" s="39"/>
      <c r="L17" s="6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3"/>
      <c r="G18" s="143"/>
      <c r="H18" s="143"/>
      <c r="I18" s="152" t="s">
        <v>27</v>
      </c>
      <c r="J18" s="34" t="str">
        <f>'Rekapitulace stavby'!AN14</f>
        <v>Vyplň údaj</v>
      </c>
      <c r="K18" s="39"/>
      <c r="L18" s="6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2" t="s">
        <v>30</v>
      </c>
      <c r="E20" s="39"/>
      <c r="F20" s="39"/>
      <c r="G20" s="39"/>
      <c r="H20" s="39"/>
      <c r="I20" s="152" t="s">
        <v>25</v>
      </c>
      <c r="J20" s="143" t="s">
        <v>1</v>
      </c>
      <c r="K20" s="39"/>
      <c r="L20" s="6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3" t="s">
        <v>31</v>
      </c>
      <c r="F21" s="39"/>
      <c r="G21" s="39"/>
      <c r="H21" s="39"/>
      <c r="I21" s="152" t="s">
        <v>27</v>
      </c>
      <c r="J21" s="143" t="s">
        <v>1</v>
      </c>
      <c r="K21" s="39"/>
      <c r="L21" s="6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2" t="s">
        <v>33</v>
      </c>
      <c r="E23" s="39"/>
      <c r="F23" s="39"/>
      <c r="G23" s="39"/>
      <c r="H23" s="39"/>
      <c r="I23" s="152" t="s">
        <v>25</v>
      </c>
      <c r="J23" s="143" t="s">
        <v>1</v>
      </c>
      <c r="K23" s="39"/>
      <c r="L23" s="6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3" t="s">
        <v>34</v>
      </c>
      <c r="F24" s="39"/>
      <c r="G24" s="39"/>
      <c r="H24" s="39"/>
      <c r="I24" s="152" t="s">
        <v>27</v>
      </c>
      <c r="J24" s="143" t="s">
        <v>1</v>
      </c>
      <c r="K24" s="39"/>
      <c r="L24" s="6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2" t="s">
        <v>35</v>
      </c>
      <c r="E26" s="39"/>
      <c r="F26" s="39"/>
      <c r="G26" s="39"/>
      <c r="H26" s="39"/>
      <c r="I26" s="39"/>
      <c r="J26" s="39"/>
      <c r="K26" s="39"/>
      <c r="L26" s="6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6"/>
      <c r="B27" s="157"/>
      <c r="C27" s="156"/>
      <c r="D27" s="156"/>
      <c r="E27" s="158" t="s">
        <v>1</v>
      </c>
      <c r="F27" s="158"/>
      <c r="G27" s="158"/>
      <c r="H27" s="158"/>
      <c r="I27" s="156"/>
      <c r="J27" s="156"/>
      <c r="K27" s="156"/>
      <c r="L27" s="159"/>
      <c r="S27" s="156"/>
      <c r="T27" s="156"/>
      <c r="U27" s="156"/>
      <c r="V27" s="156"/>
      <c r="W27" s="156"/>
      <c r="X27" s="156"/>
      <c r="Y27" s="156"/>
      <c r="Z27" s="156"/>
      <c r="AA27" s="156"/>
      <c r="AB27" s="156"/>
      <c r="AC27" s="156"/>
      <c r="AD27" s="156"/>
      <c r="AE27" s="15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60"/>
      <c r="E29" s="160"/>
      <c r="F29" s="160"/>
      <c r="G29" s="160"/>
      <c r="H29" s="160"/>
      <c r="I29" s="160"/>
      <c r="J29" s="160"/>
      <c r="K29" s="160"/>
      <c r="L29" s="6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1" t="s">
        <v>36</v>
      </c>
      <c r="E30" s="39"/>
      <c r="F30" s="39"/>
      <c r="G30" s="39"/>
      <c r="H30" s="39"/>
      <c r="I30" s="39"/>
      <c r="J30" s="162">
        <f>ROUND(J121, 2)</f>
        <v>0</v>
      </c>
      <c r="K30" s="39"/>
      <c r="L30" s="6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0"/>
      <c r="E31" s="160"/>
      <c r="F31" s="160"/>
      <c r="G31" s="160"/>
      <c r="H31" s="160"/>
      <c r="I31" s="160"/>
      <c r="J31" s="160"/>
      <c r="K31" s="160"/>
      <c r="L31" s="6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3" t="s">
        <v>38</v>
      </c>
      <c r="G32" s="39"/>
      <c r="H32" s="39"/>
      <c r="I32" s="163" t="s">
        <v>37</v>
      </c>
      <c r="J32" s="163" t="s">
        <v>39</v>
      </c>
      <c r="K32" s="39"/>
      <c r="L32" s="6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64" t="s">
        <v>40</v>
      </c>
      <c r="E33" s="152" t="s">
        <v>41</v>
      </c>
      <c r="F33" s="165">
        <f>ROUND((SUM(BE121:BE144)),  2)</f>
        <v>0</v>
      </c>
      <c r="G33" s="39"/>
      <c r="H33" s="39"/>
      <c r="I33" s="166">
        <v>0.20999999999999999</v>
      </c>
      <c r="J33" s="165">
        <f>ROUND(((SUM(BE121:BE144))*I33),  2)</f>
        <v>0</v>
      </c>
      <c r="K33" s="39"/>
      <c r="L33" s="6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52" t="s">
        <v>42</v>
      </c>
      <c r="F34" s="165">
        <f>ROUND((SUM(BF121:BF144)),  2)</f>
        <v>0</v>
      </c>
      <c r="G34" s="39"/>
      <c r="H34" s="39"/>
      <c r="I34" s="166">
        <v>0.14999999999999999</v>
      </c>
      <c r="J34" s="165">
        <f>ROUND(((SUM(BF121:BF144))*I34),  2)</f>
        <v>0</v>
      </c>
      <c r="K34" s="39"/>
      <c r="L34" s="6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2" t="s">
        <v>40</v>
      </c>
      <c r="E35" s="152" t="s">
        <v>43</v>
      </c>
      <c r="F35" s="165">
        <f>ROUND((SUM(BG121:BG144)),  2)</f>
        <v>0</v>
      </c>
      <c r="G35" s="39"/>
      <c r="H35" s="39"/>
      <c r="I35" s="166">
        <v>0.20999999999999999</v>
      </c>
      <c r="J35" s="165">
        <f>0</f>
        <v>0</v>
      </c>
      <c r="K35" s="39"/>
      <c r="L35" s="6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2" t="s">
        <v>44</v>
      </c>
      <c r="F36" s="165">
        <f>ROUND((SUM(BH121:BH144)),  2)</f>
        <v>0</v>
      </c>
      <c r="G36" s="39"/>
      <c r="H36" s="39"/>
      <c r="I36" s="166">
        <v>0.14999999999999999</v>
      </c>
      <c r="J36" s="165">
        <f>0</f>
        <v>0</v>
      </c>
      <c r="K36" s="39"/>
      <c r="L36" s="6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2" t="s">
        <v>45</v>
      </c>
      <c r="F37" s="165">
        <f>ROUND((SUM(BI121:BI144)),  2)</f>
        <v>0</v>
      </c>
      <c r="G37" s="39"/>
      <c r="H37" s="39"/>
      <c r="I37" s="166">
        <v>0</v>
      </c>
      <c r="J37" s="165">
        <f>0</f>
        <v>0</v>
      </c>
      <c r="K37" s="39"/>
      <c r="L37" s="6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7"/>
      <c r="D39" s="168" t="s">
        <v>46</v>
      </c>
      <c r="E39" s="169"/>
      <c r="F39" s="169"/>
      <c r="G39" s="170" t="s">
        <v>47</v>
      </c>
      <c r="H39" s="171" t="s">
        <v>48</v>
      </c>
      <c r="I39" s="169"/>
      <c r="J39" s="172">
        <f>SUM(J30:J37)</f>
        <v>0</v>
      </c>
      <c r="K39" s="173"/>
      <c r="L39" s="6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5"/>
      <c r="D50" s="174" t="s">
        <v>49</v>
      </c>
      <c r="E50" s="175"/>
      <c r="F50" s="175"/>
      <c r="G50" s="174" t="s">
        <v>50</v>
      </c>
      <c r="H50" s="175"/>
      <c r="I50" s="175"/>
      <c r="J50" s="175"/>
      <c r="K50" s="175"/>
      <c r="L50" s="65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51</v>
      </c>
      <c r="E61" s="177"/>
      <c r="F61" s="178" t="s">
        <v>52</v>
      </c>
      <c r="G61" s="176" t="s">
        <v>51</v>
      </c>
      <c r="H61" s="177"/>
      <c r="I61" s="177"/>
      <c r="J61" s="179" t="s">
        <v>52</v>
      </c>
      <c r="K61" s="177"/>
      <c r="L61" s="6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4" t="s">
        <v>53</v>
      </c>
      <c r="E65" s="180"/>
      <c r="F65" s="180"/>
      <c r="G65" s="174" t="s">
        <v>54</v>
      </c>
      <c r="H65" s="180"/>
      <c r="I65" s="180"/>
      <c r="J65" s="180"/>
      <c r="K65" s="180"/>
      <c r="L65" s="6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51</v>
      </c>
      <c r="E76" s="177"/>
      <c r="F76" s="178" t="s">
        <v>52</v>
      </c>
      <c r="G76" s="176" t="s">
        <v>51</v>
      </c>
      <c r="H76" s="177"/>
      <c r="I76" s="177"/>
      <c r="J76" s="179" t="s">
        <v>52</v>
      </c>
      <c r="K76" s="177"/>
      <c r="L76" s="6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112</v>
      </c>
      <c r="D82" s="41"/>
      <c r="E82" s="41"/>
      <c r="F82" s="41"/>
      <c r="G82" s="41"/>
      <c r="H82" s="41"/>
      <c r="I82" s="41"/>
      <c r="J82" s="41"/>
      <c r="K82" s="41"/>
      <c r="L82" s="6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5" t="str">
        <f>E7</f>
        <v>Mačkov ON - oprava budovy zastávky</v>
      </c>
      <c r="F85" s="33"/>
      <c r="G85" s="33"/>
      <c r="H85" s="33"/>
      <c r="I85" s="41"/>
      <c r="J85" s="41"/>
      <c r="K85" s="41"/>
      <c r="L85" s="6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107</v>
      </c>
      <c r="D86" s="41"/>
      <c r="E86" s="41"/>
      <c r="F86" s="41"/>
      <c r="G86" s="41"/>
      <c r="H86" s="41"/>
      <c r="I86" s="41"/>
      <c r="J86" s="41"/>
      <c r="K86" s="41"/>
      <c r="L86" s="6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8" t="str">
        <f>E9</f>
        <v>SO 03 - Vedlejší rozpočtové náklady</v>
      </c>
      <c r="F87" s="41"/>
      <c r="G87" s="41"/>
      <c r="H87" s="41"/>
      <c r="I87" s="41"/>
      <c r="J87" s="41"/>
      <c r="K87" s="41"/>
      <c r="L87" s="6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Mačkov</v>
      </c>
      <c r="G89" s="41"/>
      <c r="H89" s="41"/>
      <c r="I89" s="33" t="s">
        <v>22</v>
      </c>
      <c r="J89" s="81" t="str">
        <f>IF(J12="","",J12)</f>
        <v>8. 3. 2023</v>
      </c>
      <c r="K89" s="41"/>
      <c r="L89" s="6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>Správa železnic s.o., OŘ Plzeň Sušická 1168/23,</v>
      </c>
      <c r="G91" s="41"/>
      <c r="H91" s="41"/>
      <c r="I91" s="33" t="s">
        <v>30</v>
      </c>
      <c r="J91" s="37" t="str">
        <f>E21</f>
        <v>Ing.M.Neubauer, Klatovy 763/II</v>
      </c>
      <c r="K91" s="41"/>
      <c r="L91" s="6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 xml:space="preserve"> </v>
      </c>
      <c r="K92" s="41"/>
      <c r="L92" s="6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5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6" t="s">
        <v>113</v>
      </c>
      <c r="D94" s="187"/>
      <c r="E94" s="187"/>
      <c r="F94" s="187"/>
      <c r="G94" s="187"/>
      <c r="H94" s="187"/>
      <c r="I94" s="187"/>
      <c r="J94" s="188" t="s">
        <v>114</v>
      </c>
      <c r="K94" s="187"/>
      <c r="L94" s="65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5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9" t="s">
        <v>115</v>
      </c>
      <c r="D96" s="41"/>
      <c r="E96" s="41"/>
      <c r="F96" s="41"/>
      <c r="G96" s="41"/>
      <c r="H96" s="41"/>
      <c r="I96" s="41"/>
      <c r="J96" s="112">
        <f>J121</f>
        <v>0</v>
      </c>
      <c r="K96" s="41"/>
      <c r="L96" s="65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116</v>
      </c>
    </row>
    <row r="97" s="9" customFormat="1" ht="24.96" customHeight="1">
      <c r="A97" s="9"/>
      <c r="B97" s="190"/>
      <c r="C97" s="191"/>
      <c r="D97" s="192" t="s">
        <v>2452</v>
      </c>
      <c r="E97" s="193"/>
      <c r="F97" s="193"/>
      <c r="G97" s="193"/>
      <c r="H97" s="193"/>
      <c r="I97" s="193"/>
      <c r="J97" s="194">
        <f>J122</f>
        <v>0</v>
      </c>
      <c r="K97" s="191"/>
      <c r="L97" s="19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6"/>
      <c r="C98" s="135"/>
      <c r="D98" s="197" t="s">
        <v>2453</v>
      </c>
      <c r="E98" s="198"/>
      <c r="F98" s="198"/>
      <c r="G98" s="198"/>
      <c r="H98" s="198"/>
      <c r="I98" s="198"/>
      <c r="J98" s="199">
        <f>J123</f>
        <v>0</v>
      </c>
      <c r="K98" s="135"/>
      <c r="L98" s="20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6"/>
      <c r="C99" s="135"/>
      <c r="D99" s="197" t="s">
        <v>2454</v>
      </c>
      <c r="E99" s="198"/>
      <c r="F99" s="198"/>
      <c r="G99" s="198"/>
      <c r="H99" s="198"/>
      <c r="I99" s="198"/>
      <c r="J99" s="199">
        <f>J129</f>
        <v>0</v>
      </c>
      <c r="K99" s="135"/>
      <c r="L99" s="20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6"/>
      <c r="C100" s="135"/>
      <c r="D100" s="197" t="s">
        <v>2455</v>
      </c>
      <c r="E100" s="198"/>
      <c r="F100" s="198"/>
      <c r="G100" s="198"/>
      <c r="H100" s="198"/>
      <c r="I100" s="198"/>
      <c r="J100" s="199">
        <f>J138</f>
        <v>0</v>
      </c>
      <c r="K100" s="135"/>
      <c r="L100" s="20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90"/>
      <c r="C101" s="191"/>
      <c r="D101" s="192" t="s">
        <v>2456</v>
      </c>
      <c r="E101" s="193"/>
      <c r="F101" s="193"/>
      <c r="G101" s="193"/>
      <c r="H101" s="193"/>
      <c r="I101" s="193"/>
      <c r="J101" s="194">
        <f>J141</f>
        <v>0</v>
      </c>
      <c r="K101" s="191"/>
      <c r="L101" s="19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65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6.96" customHeight="1">
      <c r="A103" s="39"/>
      <c r="B103" s="68"/>
      <c r="C103" s="69"/>
      <c r="D103" s="69"/>
      <c r="E103" s="69"/>
      <c r="F103" s="69"/>
      <c r="G103" s="69"/>
      <c r="H103" s="69"/>
      <c r="I103" s="69"/>
      <c r="J103" s="69"/>
      <c r="K103" s="69"/>
      <c r="L103" s="65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7" s="2" customFormat="1" ht="6.96" customHeight="1">
      <c r="A107" s="39"/>
      <c r="B107" s="70"/>
      <c r="C107" s="71"/>
      <c r="D107" s="71"/>
      <c r="E107" s="71"/>
      <c r="F107" s="71"/>
      <c r="G107" s="71"/>
      <c r="H107" s="71"/>
      <c r="I107" s="71"/>
      <c r="J107" s="71"/>
      <c r="K107" s="71"/>
      <c r="L107" s="65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4.96" customHeight="1">
      <c r="A108" s="39"/>
      <c r="B108" s="40"/>
      <c r="C108" s="24" t="s">
        <v>146</v>
      </c>
      <c r="D108" s="41"/>
      <c r="E108" s="41"/>
      <c r="F108" s="41"/>
      <c r="G108" s="41"/>
      <c r="H108" s="41"/>
      <c r="I108" s="41"/>
      <c r="J108" s="41"/>
      <c r="K108" s="41"/>
      <c r="L108" s="65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5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16</v>
      </c>
      <c r="D110" s="41"/>
      <c r="E110" s="41"/>
      <c r="F110" s="41"/>
      <c r="G110" s="41"/>
      <c r="H110" s="41"/>
      <c r="I110" s="41"/>
      <c r="J110" s="41"/>
      <c r="K110" s="41"/>
      <c r="L110" s="65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185" t="str">
        <f>E7</f>
        <v>Mačkov ON - oprava budovy zastávky</v>
      </c>
      <c r="F111" s="33"/>
      <c r="G111" s="33"/>
      <c r="H111" s="33"/>
      <c r="I111" s="41"/>
      <c r="J111" s="41"/>
      <c r="K111" s="41"/>
      <c r="L111" s="65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107</v>
      </c>
      <c r="D112" s="41"/>
      <c r="E112" s="41"/>
      <c r="F112" s="41"/>
      <c r="G112" s="41"/>
      <c r="H112" s="41"/>
      <c r="I112" s="41"/>
      <c r="J112" s="41"/>
      <c r="K112" s="41"/>
      <c r="L112" s="65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78" t="str">
        <f>E9</f>
        <v>SO 03 - Vedlejší rozpočtové náklady</v>
      </c>
      <c r="F113" s="41"/>
      <c r="G113" s="41"/>
      <c r="H113" s="41"/>
      <c r="I113" s="41"/>
      <c r="J113" s="41"/>
      <c r="K113" s="41"/>
      <c r="L113" s="65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5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20</v>
      </c>
      <c r="D115" s="41"/>
      <c r="E115" s="41"/>
      <c r="F115" s="28" t="str">
        <f>F12</f>
        <v>Mačkov</v>
      </c>
      <c r="G115" s="41"/>
      <c r="H115" s="41"/>
      <c r="I115" s="33" t="s">
        <v>22</v>
      </c>
      <c r="J115" s="81" t="str">
        <f>IF(J12="","",J12)</f>
        <v>8. 3. 2023</v>
      </c>
      <c r="K115" s="41"/>
      <c r="L115" s="65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5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25.65" customHeight="1">
      <c r="A117" s="39"/>
      <c r="B117" s="40"/>
      <c r="C117" s="33" t="s">
        <v>24</v>
      </c>
      <c r="D117" s="41"/>
      <c r="E117" s="41"/>
      <c r="F117" s="28" t="str">
        <f>E15</f>
        <v>Správa železnic s.o., OŘ Plzeň Sušická 1168/23,</v>
      </c>
      <c r="G117" s="41"/>
      <c r="H117" s="41"/>
      <c r="I117" s="33" t="s">
        <v>30</v>
      </c>
      <c r="J117" s="37" t="str">
        <f>E21</f>
        <v>Ing.M.Neubauer, Klatovy 763/II</v>
      </c>
      <c r="K117" s="41"/>
      <c r="L117" s="65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28</v>
      </c>
      <c r="D118" s="41"/>
      <c r="E118" s="41"/>
      <c r="F118" s="28" t="str">
        <f>IF(E18="","",E18)</f>
        <v>Vyplň údaj</v>
      </c>
      <c r="G118" s="41"/>
      <c r="H118" s="41"/>
      <c r="I118" s="33" t="s">
        <v>33</v>
      </c>
      <c r="J118" s="37" t="str">
        <f>E24</f>
        <v xml:space="preserve"> </v>
      </c>
      <c r="K118" s="41"/>
      <c r="L118" s="65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0.32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5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11" customFormat="1" ht="29.28" customHeight="1">
      <c r="A120" s="201"/>
      <c r="B120" s="202"/>
      <c r="C120" s="203" t="s">
        <v>147</v>
      </c>
      <c r="D120" s="204" t="s">
        <v>61</v>
      </c>
      <c r="E120" s="204" t="s">
        <v>57</v>
      </c>
      <c r="F120" s="204" t="s">
        <v>58</v>
      </c>
      <c r="G120" s="204" t="s">
        <v>148</v>
      </c>
      <c r="H120" s="204" t="s">
        <v>149</v>
      </c>
      <c r="I120" s="204" t="s">
        <v>150</v>
      </c>
      <c r="J120" s="205" t="s">
        <v>114</v>
      </c>
      <c r="K120" s="206" t="s">
        <v>151</v>
      </c>
      <c r="L120" s="207"/>
      <c r="M120" s="102" t="s">
        <v>1</v>
      </c>
      <c r="N120" s="103" t="s">
        <v>40</v>
      </c>
      <c r="O120" s="103" t="s">
        <v>152</v>
      </c>
      <c r="P120" s="103" t="s">
        <v>153</v>
      </c>
      <c r="Q120" s="103" t="s">
        <v>154</v>
      </c>
      <c r="R120" s="103" t="s">
        <v>155</v>
      </c>
      <c r="S120" s="103" t="s">
        <v>156</v>
      </c>
      <c r="T120" s="104" t="s">
        <v>157</v>
      </c>
      <c r="U120" s="201"/>
      <c r="V120" s="201"/>
      <c r="W120" s="201"/>
      <c r="X120" s="201"/>
      <c r="Y120" s="201"/>
      <c r="Z120" s="201"/>
      <c r="AA120" s="201"/>
      <c r="AB120" s="201"/>
      <c r="AC120" s="201"/>
      <c r="AD120" s="201"/>
      <c r="AE120" s="201"/>
    </row>
    <row r="121" s="2" customFormat="1" ht="22.8" customHeight="1">
      <c r="A121" s="39"/>
      <c r="B121" s="40"/>
      <c r="C121" s="109" t="s">
        <v>158</v>
      </c>
      <c r="D121" s="41"/>
      <c r="E121" s="41"/>
      <c r="F121" s="41"/>
      <c r="G121" s="41"/>
      <c r="H121" s="41"/>
      <c r="I121" s="41"/>
      <c r="J121" s="208">
        <f>BK121</f>
        <v>0</v>
      </c>
      <c r="K121" s="41"/>
      <c r="L121" s="45"/>
      <c r="M121" s="105"/>
      <c r="N121" s="209"/>
      <c r="O121" s="106"/>
      <c r="P121" s="210">
        <f>P122+P141</f>
        <v>0</v>
      </c>
      <c r="Q121" s="106"/>
      <c r="R121" s="210">
        <f>R122+R141</f>
        <v>0</v>
      </c>
      <c r="S121" s="106"/>
      <c r="T121" s="211">
        <f>T122+T141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75</v>
      </c>
      <c r="AU121" s="18" t="s">
        <v>116</v>
      </c>
      <c r="BK121" s="212">
        <f>BK122+BK141</f>
        <v>0</v>
      </c>
    </row>
    <row r="122" s="12" customFormat="1" ht="25.92" customHeight="1">
      <c r="A122" s="12"/>
      <c r="B122" s="213"/>
      <c r="C122" s="214"/>
      <c r="D122" s="215" t="s">
        <v>75</v>
      </c>
      <c r="E122" s="216" t="s">
        <v>2457</v>
      </c>
      <c r="F122" s="216" t="s">
        <v>104</v>
      </c>
      <c r="G122" s="214"/>
      <c r="H122" s="214"/>
      <c r="I122" s="217"/>
      <c r="J122" s="218">
        <f>BK122</f>
        <v>0</v>
      </c>
      <c r="K122" s="214"/>
      <c r="L122" s="219"/>
      <c r="M122" s="220"/>
      <c r="N122" s="221"/>
      <c r="O122" s="221"/>
      <c r="P122" s="222">
        <f>P123+P129+P138</f>
        <v>0</v>
      </c>
      <c r="Q122" s="221"/>
      <c r="R122" s="222">
        <f>R123+R129+R138</f>
        <v>0</v>
      </c>
      <c r="S122" s="221"/>
      <c r="T122" s="223">
        <f>T123+T129+T138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4" t="s">
        <v>191</v>
      </c>
      <c r="AT122" s="225" t="s">
        <v>75</v>
      </c>
      <c r="AU122" s="225" t="s">
        <v>76</v>
      </c>
      <c r="AY122" s="224" t="s">
        <v>161</v>
      </c>
      <c r="BK122" s="226">
        <f>BK123+BK129+BK138</f>
        <v>0</v>
      </c>
    </row>
    <row r="123" s="12" customFormat="1" ht="22.8" customHeight="1">
      <c r="A123" s="12"/>
      <c r="B123" s="213"/>
      <c r="C123" s="214"/>
      <c r="D123" s="215" t="s">
        <v>75</v>
      </c>
      <c r="E123" s="227" t="s">
        <v>2458</v>
      </c>
      <c r="F123" s="227" t="s">
        <v>2459</v>
      </c>
      <c r="G123" s="214"/>
      <c r="H123" s="214"/>
      <c r="I123" s="217"/>
      <c r="J123" s="228">
        <f>BK123</f>
        <v>0</v>
      </c>
      <c r="K123" s="214"/>
      <c r="L123" s="219"/>
      <c r="M123" s="220"/>
      <c r="N123" s="221"/>
      <c r="O123" s="221"/>
      <c r="P123" s="222">
        <f>SUM(P124:P128)</f>
        <v>0</v>
      </c>
      <c r="Q123" s="221"/>
      <c r="R123" s="222">
        <f>SUM(R124:R128)</f>
        <v>0</v>
      </c>
      <c r="S123" s="221"/>
      <c r="T123" s="223">
        <f>SUM(T124:T128)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4" t="s">
        <v>191</v>
      </c>
      <c r="AT123" s="225" t="s">
        <v>75</v>
      </c>
      <c r="AU123" s="225" t="s">
        <v>83</v>
      </c>
      <c r="AY123" s="224" t="s">
        <v>161</v>
      </c>
      <c r="BK123" s="226">
        <f>SUM(BK124:BK128)</f>
        <v>0</v>
      </c>
    </row>
    <row r="124" s="2" customFormat="1" ht="16.5" customHeight="1">
      <c r="A124" s="39"/>
      <c r="B124" s="40"/>
      <c r="C124" s="229" t="s">
        <v>83</v>
      </c>
      <c r="D124" s="229" t="s">
        <v>163</v>
      </c>
      <c r="E124" s="230" t="s">
        <v>2460</v>
      </c>
      <c r="F124" s="231" t="s">
        <v>2461</v>
      </c>
      <c r="G124" s="232" t="s">
        <v>1988</v>
      </c>
      <c r="H124" s="233">
        <v>1</v>
      </c>
      <c r="I124" s="234"/>
      <c r="J124" s="235">
        <f>ROUND(I124*H124,2)</f>
        <v>0</v>
      </c>
      <c r="K124" s="236"/>
      <c r="L124" s="45"/>
      <c r="M124" s="237" t="s">
        <v>1</v>
      </c>
      <c r="N124" s="238" t="s">
        <v>43</v>
      </c>
      <c r="O124" s="93"/>
      <c r="P124" s="239">
        <f>O124*H124</f>
        <v>0</v>
      </c>
      <c r="Q124" s="239">
        <v>0</v>
      </c>
      <c r="R124" s="239">
        <f>Q124*H124</f>
        <v>0</v>
      </c>
      <c r="S124" s="239">
        <v>0</v>
      </c>
      <c r="T124" s="240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41" t="s">
        <v>2462</v>
      </c>
      <c r="AT124" s="241" t="s">
        <v>163</v>
      </c>
      <c r="AU124" s="241" t="s">
        <v>85</v>
      </c>
      <c r="AY124" s="18" t="s">
        <v>161</v>
      </c>
      <c r="BE124" s="242">
        <f>IF(N124="základní",J124,0)</f>
        <v>0</v>
      </c>
      <c r="BF124" s="242">
        <f>IF(N124="snížená",J124,0)</f>
        <v>0</v>
      </c>
      <c r="BG124" s="242">
        <f>IF(N124="zákl. přenesená",J124,0)</f>
        <v>0</v>
      </c>
      <c r="BH124" s="242">
        <f>IF(N124="sníž. přenesená",J124,0)</f>
        <v>0</v>
      </c>
      <c r="BI124" s="242">
        <f>IF(N124="nulová",J124,0)</f>
        <v>0</v>
      </c>
      <c r="BJ124" s="18" t="s">
        <v>167</v>
      </c>
      <c r="BK124" s="242">
        <f>ROUND(I124*H124,2)</f>
        <v>0</v>
      </c>
      <c r="BL124" s="18" t="s">
        <v>2462</v>
      </c>
      <c r="BM124" s="241" t="s">
        <v>2463</v>
      </c>
    </row>
    <row r="125" s="2" customFormat="1">
      <c r="A125" s="39"/>
      <c r="B125" s="40"/>
      <c r="C125" s="41"/>
      <c r="D125" s="243" t="s">
        <v>169</v>
      </c>
      <c r="E125" s="41"/>
      <c r="F125" s="244" t="s">
        <v>2461</v>
      </c>
      <c r="G125" s="41"/>
      <c r="H125" s="41"/>
      <c r="I125" s="245"/>
      <c r="J125" s="41"/>
      <c r="K125" s="41"/>
      <c r="L125" s="45"/>
      <c r="M125" s="246"/>
      <c r="N125" s="247"/>
      <c r="O125" s="93"/>
      <c r="P125" s="93"/>
      <c r="Q125" s="93"/>
      <c r="R125" s="93"/>
      <c r="S125" s="93"/>
      <c r="T125" s="94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169</v>
      </c>
      <c r="AU125" s="18" t="s">
        <v>85</v>
      </c>
    </row>
    <row r="126" s="2" customFormat="1">
      <c r="A126" s="39"/>
      <c r="B126" s="40"/>
      <c r="C126" s="41"/>
      <c r="D126" s="243" t="s">
        <v>393</v>
      </c>
      <c r="E126" s="41"/>
      <c r="F126" s="292" t="s">
        <v>2464</v>
      </c>
      <c r="G126" s="41"/>
      <c r="H126" s="41"/>
      <c r="I126" s="245"/>
      <c r="J126" s="41"/>
      <c r="K126" s="41"/>
      <c r="L126" s="45"/>
      <c r="M126" s="246"/>
      <c r="N126" s="247"/>
      <c r="O126" s="93"/>
      <c r="P126" s="93"/>
      <c r="Q126" s="93"/>
      <c r="R126" s="93"/>
      <c r="S126" s="93"/>
      <c r="T126" s="94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393</v>
      </c>
      <c r="AU126" s="18" t="s">
        <v>85</v>
      </c>
    </row>
    <row r="127" s="2" customFormat="1" ht="16.5" customHeight="1">
      <c r="A127" s="39"/>
      <c r="B127" s="40"/>
      <c r="C127" s="229" t="s">
        <v>85</v>
      </c>
      <c r="D127" s="229" t="s">
        <v>163</v>
      </c>
      <c r="E127" s="230" t="s">
        <v>2465</v>
      </c>
      <c r="F127" s="231" t="s">
        <v>2466</v>
      </c>
      <c r="G127" s="232" t="s">
        <v>1988</v>
      </c>
      <c r="H127" s="233">
        <v>1</v>
      </c>
      <c r="I127" s="234"/>
      <c r="J127" s="235">
        <f>ROUND(I127*H127,2)</f>
        <v>0</v>
      </c>
      <c r="K127" s="236"/>
      <c r="L127" s="45"/>
      <c r="M127" s="237" t="s">
        <v>1</v>
      </c>
      <c r="N127" s="238" t="s">
        <v>43</v>
      </c>
      <c r="O127" s="93"/>
      <c r="P127" s="239">
        <f>O127*H127</f>
        <v>0</v>
      </c>
      <c r="Q127" s="239">
        <v>0</v>
      </c>
      <c r="R127" s="239">
        <f>Q127*H127</f>
        <v>0</v>
      </c>
      <c r="S127" s="239">
        <v>0</v>
      </c>
      <c r="T127" s="240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41" t="s">
        <v>2462</v>
      </c>
      <c r="AT127" s="241" t="s">
        <v>163</v>
      </c>
      <c r="AU127" s="241" t="s">
        <v>85</v>
      </c>
      <c r="AY127" s="18" t="s">
        <v>161</v>
      </c>
      <c r="BE127" s="242">
        <f>IF(N127="základní",J127,0)</f>
        <v>0</v>
      </c>
      <c r="BF127" s="242">
        <f>IF(N127="snížená",J127,0)</f>
        <v>0</v>
      </c>
      <c r="BG127" s="242">
        <f>IF(N127="zákl. přenesená",J127,0)</f>
        <v>0</v>
      </c>
      <c r="BH127" s="242">
        <f>IF(N127="sníž. přenesená",J127,0)</f>
        <v>0</v>
      </c>
      <c r="BI127" s="242">
        <f>IF(N127="nulová",J127,0)</f>
        <v>0</v>
      </c>
      <c r="BJ127" s="18" t="s">
        <v>167</v>
      </c>
      <c r="BK127" s="242">
        <f>ROUND(I127*H127,2)</f>
        <v>0</v>
      </c>
      <c r="BL127" s="18" t="s">
        <v>2462</v>
      </c>
      <c r="BM127" s="241" t="s">
        <v>2467</v>
      </c>
    </row>
    <row r="128" s="2" customFormat="1">
      <c r="A128" s="39"/>
      <c r="B128" s="40"/>
      <c r="C128" s="41"/>
      <c r="D128" s="243" t="s">
        <v>169</v>
      </c>
      <c r="E128" s="41"/>
      <c r="F128" s="244" t="s">
        <v>2466</v>
      </c>
      <c r="G128" s="41"/>
      <c r="H128" s="41"/>
      <c r="I128" s="245"/>
      <c r="J128" s="41"/>
      <c r="K128" s="41"/>
      <c r="L128" s="45"/>
      <c r="M128" s="246"/>
      <c r="N128" s="247"/>
      <c r="O128" s="93"/>
      <c r="P128" s="93"/>
      <c r="Q128" s="93"/>
      <c r="R128" s="93"/>
      <c r="S128" s="93"/>
      <c r="T128" s="94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169</v>
      </c>
      <c r="AU128" s="18" t="s">
        <v>85</v>
      </c>
    </row>
    <row r="129" s="12" customFormat="1" ht="22.8" customHeight="1">
      <c r="A129" s="12"/>
      <c r="B129" s="213"/>
      <c r="C129" s="214"/>
      <c r="D129" s="215" t="s">
        <v>75</v>
      </c>
      <c r="E129" s="227" t="s">
        <v>2468</v>
      </c>
      <c r="F129" s="227" t="s">
        <v>2469</v>
      </c>
      <c r="G129" s="214"/>
      <c r="H129" s="214"/>
      <c r="I129" s="217"/>
      <c r="J129" s="228">
        <f>BK129</f>
        <v>0</v>
      </c>
      <c r="K129" s="214"/>
      <c r="L129" s="219"/>
      <c r="M129" s="220"/>
      <c r="N129" s="221"/>
      <c r="O129" s="221"/>
      <c r="P129" s="222">
        <f>SUM(P130:P137)</f>
        <v>0</v>
      </c>
      <c r="Q129" s="221"/>
      <c r="R129" s="222">
        <f>SUM(R130:R137)</f>
        <v>0</v>
      </c>
      <c r="S129" s="221"/>
      <c r="T129" s="223">
        <f>SUM(T130:T137)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4" t="s">
        <v>191</v>
      </c>
      <c r="AT129" s="225" t="s">
        <v>75</v>
      </c>
      <c r="AU129" s="225" t="s">
        <v>83</v>
      </c>
      <c r="AY129" s="224" t="s">
        <v>161</v>
      </c>
      <c r="BK129" s="226">
        <f>SUM(BK130:BK137)</f>
        <v>0</v>
      </c>
    </row>
    <row r="130" s="2" customFormat="1" ht="16.5" customHeight="1">
      <c r="A130" s="39"/>
      <c r="B130" s="40"/>
      <c r="C130" s="229" t="s">
        <v>173</v>
      </c>
      <c r="D130" s="229" t="s">
        <v>163</v>
      </c>
      <c r="E130" s="230" t="s">
        <v>2470</v>
      </c>
      <c r="F130" s="231" t="s">
        <v>2469</v>
      </c>
      <c r="G130" s="232" t="s">
        <v>2471</v>
      </c>
      <c r="H130" s="233">
        <v>1</v>
      </c>
      <c r="I130" s="234"/>
      <c r="J130" s="235">
        <f>ROUND(I130*H130,2)</f>
        <v>0</v>
      </c>
      <c r="K130" s="236"/>
      <c r="L130" s="45"/>
      <c r="M130" s="237" t="s">
        <v>1</v>
      </c>
      <c r="N130" s="238" t="s">
        <v>43</v>
      </c>
      <c r="O130" s="93"/>
      <c r="P130" s="239">
        <f>O130*H130</f>
        <v>0</v>
      </c>
      <c r="Q130" s="239">
        <v>0</v>
      </c>
      <c r="R130" s="239">
        <f>Q130*H130</f>
        <v>0</v>
      </c>
      <c r="S130" s="239">
        <v>0</v>
      </c>
      <c r="T130" s="240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1" t="s">
        <v>2462</v>
      </c>
      <c r="AT130" s="241" t="s">
        <v>163</v>
      </c>
      <c r="AU130" s="241" t="s">
        <v>85</v>
      </c>
      <c r="AY130" s="18" t="s">
        <v>161</v>
      </c>
      <c r="BE130" s="242">
        <f>IF(N130="základní",J130,0)</f>
        <v>0</v>
      </c>
      <c r="BF130" s="242">
        <f>IF(N130="snížená",J130,0)</f>
        <v>0</v>
      </c>
      <c r="BG130" s="242">
        <f>IF(N130="zákl. přenesená",J130,0)</f>
        <v>0</v>
      </c>
      <c r="BH130" s="242">
        <f>IF(N130="sníž. přenesená",J130,0)</f>
        <v>0</v>
      </c>
      <c r="BI130" s="242">
        <f>IF(N130="nulová",J130,0)</f>
        <v>0</v>
      </c>
      <c r="BJ130" s="18" t="s">
        <v>167</v>
      </c>
      <c r="BK130" s="242">
        <f>ROUND(I130*H130,2)</f>
        <v>0</v>
      </c>
      <c r="BL130" s="18" t="s">
        <v>2462</v>
      </c>
      <c r="BM130" s="241" t="s">
        <v>2472</v>
      </c>
    </row>
    <row r="131" s="2" customFormat="1">
      <c r="A131" s="39"/>
      <c r="B131" s="40"/>
      <c r="C131" s="41"/>
      <c r="D131" s="243" t="s">
        <v>169</v>
      </c>
      <c r="E131" s="41"/>
      <c r="F131" s="244" t="s">
        <v>2469</v>
      </c>
      <c r="G131" s="41"/>
      <c r="H131" s="41"/>
      <c r="I131" s="245"/>
      <c r="J131" s="41"/>
      <c r="K131" s="41"/>
      <c r="L131" s="45"/>
      <c r="M131" s="246"/>
      <c r="N131" s="247"/>
      <c r="O131" s="93"/>
      <c r="P131" s="93"/>
      <c r="Q131" s="93"/>
      <c r="R131" s="93"/>
      <c r="S131" s="93"/>
      <c r="T131" s="94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169</v>
      </c>
      <c r="AU131" s="18" t="s">
        <v>85</v>
      </c>
    </row>
    <row r="132" s="2" customFormat="1" ht="16.5" customHeight="1">
      <c r="A132" s="39"/>
      <c r="B132" s="40"/>
      <c r="C132" s="229" t="s">
        <v>167</v>
      </c>
      <c r="D132" s="229" t="s">
        <v>163</v>
      </c>
      <c r="E132" s="230" t="s">
        <v>2473</v>
      </c>
      <c r="F132" s="231" t="s">
        <v>2474</v>
      </c>
      <c r="G132" s="232" t="s">
        <v>2471</v>
      </c>
      <c r="H132" s="233">
        <v>1</v>
      </c>
      <c r="I132" s="234"/>
      <c r="J132" s="235">
        <f>ROUND(I132*H132,2)</f>
        <v>0</v>
      </c>
      <c r="K132" s="236"/>
      <c r="L132" s="45"/>
      <c r="M132" s="237" t="s">
        <v>1</v>
      </c>
      <c r="N132" s="238" t="s">
        <v>43</v>
      </c>
      <c r="O132" s="93"/>
      <c r="P132" s="239">
        <f>O132*H132</f>
        <v>0</v>
      </c>
      <c r="Q132" s="239">
        <v>0</v>
      </c>
      <c r="R132" s="239">
        <f>Q132*H132</f>
        <v>0</v>
      </c>
      <c r="S132" s="239">
        <v>0</v>
      </c>
      <c r="T132" s="240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1" t="s">
        <v>2462</v>
      </c>
      <c r="AT132" s="241" t="s">
        <v>163</v>
      </c>
      <c r="AU132" s="241" t="s">
        <v>85</v>
      </c>
      <c r="AY132" s="18" t="s">
        <v>161</v>
      </c>
      <c r="BE132" s="242">
        <f>IF(N132="základní",J132,0)</f>
        <v>0</v>
      </c>
      <c r="BF132" s="242">
        <f>IF(N132="snížená",J132,0)</f>
        <v>0</v>
      </c>
      <c r="BG132" s="242">
        <f>IF(N132="zákl. přenesená",J132,0)</f>
        <v>0</v>
      </c>
      <c r="BH132" s="242">
        <f>IF(N132="sníž. přenesená",J132,0)</f>
        <v>0</v>
      </c>
      <c r="BI132" s="242">
        <f>IF(N132="nulová",J132,0)</f>
        <v>0</v>
      </c>
      <c r="BJ132" s="18" t="s">
        <v>167</v>
      </c>
      <c r="BK132" s="242">
        <f>ROUND(I132*H132,2)</f>
        <v>0</v>
      </c>
      <c r="BL132" s="18" t="s">
        <v>2462</v>
      </c>
      <c r="BM132" s="241" t="s">
        <v>2475</v>
      </c>
    </row>
    <row r="133" s="2" customFormat="1">
      <c r="A133" s="39"/>
      <c r="B133" s="40"/>
      <c r="C133" s="41"/>
      <c r="D133" s="243" t="s">
        <v>169</v>
      </c>
      <c r="E133" s="41"/>
      <c r="F133" s="244" t="s">
        <v>2474</v>
      </c>
      <c r="G133" s="41"/>
      <c r="H133" s="41"/>
      <c r="I133" s="245"/>
      <c r="J133" s="41"/>
      <c r="K133" s="41"/>
      <c r="L133" s="45"/>
      <c r="M133" s="246"/>
      <c r="N133" s="247"/>
      <c r="O133" s="93"/>
      <c r="P133" s="93"/>
      <c r="Q133" s="93"/>
      <c r="R133" s="93"/>
      <c r="S133" s="93"/>
      <c r="T133" s="94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169</v>
      </c>
      <c r="AU133" s="18" t="s">
        <v>85</v>
      </c>
    </row>
    <row r="134" s="2" customFormat="1">
      <c r="A134" s="39"/>
      <c r="B134" s="40"/>
      <c r="C134" s="41"/>
      <c r="D134" s="243" t="s">
        <v>393</v>
      </c>
      <c r="E134" s="41"/>
      <c r="F134" s="292" t="s">
        <v>2476</v>
      </c>
      <c r="G134" s="41"/>
      <c r="H134" s="41"/>
      <c r="I134" s="245"/>
      <c r="J134" s="41"/>
      <c r="K134" s="41"/>
      <c r="L134" s="45"/>
      <c r="M134" s="246"/>
      <c r="N134" s="247"/>
      <c r="O134" s="93"/>
      <c r="P134" s="93"/>
      <c r="Q134" s="93"/>
      <c r="R134" s="93"/>
      <c r="S134" s="93"/>
      <c r="T134" s="94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393</v>
      </c>
      <c r="AU134" s="18" t="s">
        <v>85</v>
      </c>
    </row>
    <row r="135" s="2" customFormat="1" ht="16.5" customHeight="1">
      <c r="A135" s="39"/>
      <c r="B135" s="40"/>
      <c r="C135" s="229" t="s">
        <v>191</v>
      </c>
      <c r="D135" s="229" t="s">
        <v>163</v>
      </c>
      <c r="E135" s="230" t="s">
        <v>2477</v>
      </c>
      <c r="F135" s="231" t="s">
        <v>2478</v>
      </c>
      <c r="G135" s="232" t="s">
        <v>2479</v>
      </c>
      <c r="H135" s="233">
        <v>7</v>
      </c>
      <c r="I135" s="234"/>
      <c r="J135" s="235">
        <f>ROUND(I135*H135,2)</f>
        <v>0</v>
      </c>
      <c r="K135" s="236"/>
      <c r="L135" s="45"/>
      <c r="M135" s="237" t="s">
        <v>1</v>
      </c>
      <c r="N135" s="238" t="s">
        <v>43</v>
      </c>
      <c r="O135" s="93"/>
      <c r="P135" s="239">
        <f>O135*H135</f>
        <v>0</v>
      </c>
      <c r="Q135" s="239">
        <v>0</v>
      </c>
      <c r="R135" s="239">
        <f>Q135*H135</f>
        <v>0</v>
      </c>
      <c r="S135" s="239">
        <v>0</v>
      </c>
      <c r="T135" s="240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1" t="s">
        <v>2462</v>
      </c>
      <c r="AT135" s="241" t="s">
        <v>163</v>
      </c>
      <c r="AU135" s="241" t="s">
        <v>85</v>
      </c>
      <c r="AY135" s="18" t="s">
        <v>161</v>
      </c>
      <c r="BE135" s="242">
        <f>IF(N135="základní",J135,0)</f>
        <v>0</v>
      </c>
      <c r="BF135" s="242">
        <f>IF(N135="snížená",J135,0)</f>
        <v>0</v>
      </c>
      <c r="BG135" s="242">
        <f>IF(N135="zákl. přenesená",J135,0)</f>
        <v>0</v>
      </c>
      <c r="BH135" s="242">
        <f>IF(N135="sníž. přenesená",J135,0)</f>
        <v>0</v>
      </c>
      <c r="BI135" s="242">
        <f>IF(N135="nulová",J135,0)</f>
        <v>0</v>
      </c>
      <c r="BJ135" s="18" t="s">
        <v>167</v>
      </c>
      <c r="BK135" s="242">
        <f>ROUND(I135*H135,2)</f>
        <v>0</v>
      </c>
      <c r="BL135" s="18" t="s">
        <v>2462</v>
      </c>
      <c r="BM135" s="241" t="s">
        <v>2480</v>
      </c>
    </row>
    <row r="136" s="2" customFormat="1">
      <c r="A136" s="39"/>
      <c r="B136" s="40"/>
      <c r="C136" s="41"/>
      <c r="D136" s="243" t="s">
        <v>169</v>
      </c>
      <c r="E136" s="41"/>
      <c r="F136" s="244" t="s">
        <v>2478</v>
      </c>
      <c r="G136" s="41"/>
      <c r="H136" s="41"/>
      <c r="I136" s="245"/>
      <c r="J136" s="41"/>
      <c r="K136" s="41"/>
      <c r="L136" s="45"/>
      <c r="M136" s="246"/>
      <c r="N136" s="247"/>
      <c r="O136" s="93"/>
      <c r="P136" s="93"/>
      <c r="Q136" s="93"/>
      <c r="R136" s="93"/>
      <c r="S136" s="93"/>
      <c r="T136" s="94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169</v>
      </c>
      <c r="AU136" s="18" t="s">
        <v>85</v>
      </c>
    </row>
    <row r="137" s="2" customFormat="1">
      <c r="A137" s="39"/>
      <c r="B137" s="40"/>
      <c r="C137" s="41"/>
      <c r="D137" s="243" t="s">
        <v>393</v>
      </c>
      <c r="E137" s="41"/>
      <c r="F137" s="292" t="s">
        <v>2481</v>
      </c>
      <c r="G137" s="41"/>
      <c r="H137" s="41"/>
      <c r="I137" s="245"/>
      <c r="J137" s="41"/>
      <c r="K137" s="41"/>
      <c r="L137" s="45"/>
      <c r="M137" s="246"/>
      <c r="N137" s="247"/>
      <c r="O137" s="93"/>
      <c r="P137" s="93"/>
      <c r="Q137" s="93"/>
      <c r="R137" s="93"/>
      <c r="S137" s="93"/>
      <c r="T137" s="94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393</v>
      </c>
      <c r="AU137" s="18" t="s">
        <v>85</v>
      </c>
    </row>
    <row r="138" s="12" customFormat="1" ht="22.8" customHeight="1">
      <c r="A138" s="12"/>
      <c r="B138" s="213"/>
      <c r="C138" s="214"/>
      <c r="D138" s="215" t="s">
        <v>75</v>
      </c>
      <c r="E138" s="227" t="s">
        <v>2482</v>
      </c>
      <c r="F138" s="227" t="s">
        <v>2483</v>
      </c>
      <c r="G138" s="214"/>
      <c r="H138" s="214"/>
      <c r="I138" s="217"/>
      <c r="J138" s="228">
        <f>BK138</f>
        <v>0</v>
      </c>
      <c r="K138" s="214"/>
      <c r="L138" s="219"/>
      <c r="M138" s="220"/>
      <c r="N138" s="221"/>
      <c r="O138" s="221"/>
      <c r="P138" s="222">
        <f>SUM(P139:P140)</f>
        <v>0</v>
      </c>
      <c r="Q138" s="221"/>
      <c r="R138" s="222">
        <f>SUM(R139:R140)</f>
        <v>0</v>
      </c>
      <c r="S138" s="221"/>
      <c r="T138" s="223">
        <f>SUM(T139:T140)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24" t="s">
        <v>191</v>
      </c>
      <c r="AT138" s="225" t="s">
        <v>75</v>
      </c>
      <c r="AU138" s="225" t="s">
        <v>83</v>
      </c>
      <c r="AY138" s="224" t="s">
        <v>161</v>
      </c>
      <c r="BK138" s="226">
        <f>SUM(BK139:BK140)</f>
        <v>0</v>
      </c>
    </row>
    <row r="139" s="2" customFormat="1" ht="16.5" customHeight="1">
      <c r="A139" s="39"/>
      <c r="B139" s="40"/>
      <c r="C139" s="229" t="s">
        <v>196</v>
      </c>
      <c r="D139" s="229" t="s">
        <v>163</v>
      </c>
      <c r="E139" s="230" t="s">
        <v>2484</v>
      </c>
      <c r="F139" s="231" t="s">
        <v>2483</v>
      </c>
      <c r="G139" s="232" t="s">
        <v>2471</v>
      </c>
      <c r="H139" s="233">
        <v>1</v>
      </c>
      <c r="I139" s="234"/>
      <c r="J139" s="235">
        <f>ROUND(I139*H139,2)</f>
        <v>0</v>
      </c>
      <c r="K139" s="236"/>
      <c r="L139" s="45"/>
      <c r="M139" s="237" t="s">
        <v>1</v>
      </c>
      <c r="N139" s="238" t="s">
        <v>43</v>
      </c>
      <c r="O139" s="93"/>
      <c r="P139" s="239">
        <f>O139*H139</f>
        <v>0</v>
      </c>
      <c r="Q139" s="239">
        <v>0</v>
      </c>
      <c r="R139" s="239">
        <f>Q139*H139</f>
        <v>0</v>
      </c>
      <c r="S139" s="239">
        <v>0</v>
      </c>
      <c r="T139" s="240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1" t="s">
        <v>2462</v>
      </c>
      <c r="AT139" s="241" t="s">
        <v>163</v>
      </c>
      <c r="AU139" s="241" t="s">
        <v>85</v>
      </c>
      <c r="AY139" s="18" t="s">
        <v>161</v>
      </c>
      <c r="BE139" s="242">
        <f>IF(N139="základní",J139,0)</f>
        <v>0</v>
      </c>
      <c r="BF139" s="242">
        <f>IF(N139="snížená",J139,0)</f>
        <v>0</v>
      </c>
      <c r="BG139" s="242">
        <f>IF(N139="zákl. přenesená",J139,0)</f>
        <v>0</v>
      </c>
      <c r="BH139" s="242">
        <f>IF(N139="sníž. přenesená",J139,0)</f>
        <v>0</v>
      </c>
      <c r="BI139" s="242">
        <f>IF(N139="nulová",J139,0)</f>
        <v>0</v>
      </c>
      <c r="BJ139" s="18" t="s">
        <v>167</v>
      </c>
      <c r="BK139" s="242">
        <f>ROUND(I139*H139,2)</f>
        <v>0</v>
      </c>
      <c r="BL139" s="18" t="s">
        <v>2462</v>
      </c>
      <c r="BM139" s="241" t="s">
        <v>2485</v>
      </c>
    </row>
    <row r="140" s="2" customFormat="1">
      <c r="A140" s="39"/>
      <c r="B140" s="40"/>
      <c r="C140" s="41"/>
      <c r="D140" s="243" t="s">
        <v>169</v>
      </c>
      <c r="E140" s="41"/>
      <c r="F140" s="244" t="s">
        <v>2483</v>
      </c>
      <c r="G140" s="41"/>
      <c r="H140" s="41"/>
      <c r="I140" s="245"/>
      <c r="J140" s="41"/>
      <c r="K140" s="41"/>
      <c r="L140" s="45"/>
      <c r="M140" s="246"/>
      <c r="N140" s="247"/>
      <c r="O140" s="93"/>
      <c r="P140" s="93"/>
      <c r="Q140" s="93"/>
      <c r="R140" s="93"/>
      <c r="S140" s="93"/>
      <c r="T140" s="94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169</v>
      </c>
      <c r="AU140" s="18" t="s">
        <v>85</v>
      </c>
    </row>
    <row r="141" s="12" customFormat="1" ht="25.92" customHeight="1">
      <c r="A141" s="12"/>
      <c r="B141" s="213"/>
      <c r="C141" s="214"/>
      <c r="D141" s="215" t="s">
        <v>75</v>
      </c>
      <c r="E141" s="216" t="s">
        <v>2486</v>
      </c>
      <c r="F141" s="216" t="s">
        <v>2487</v>
      </c>
      <c r="G141" s="214"/>
      <c r="H141" s="214"/>
      <c r="I141" s="217"/>
      <c r="J141" s="218">
        <f>BK141</f>
        <v>0</v>
      </c>
      <c r="K141" s="214"/>
      <c r="L141" s="219"/>
      <c r="M141" s="220"/>
      <c r="N141" s="221"/>
      <c r="O141" s="221"/>
      <c r="P141" s="222">
        <f>SUM(P142:P144)</f>
        <v>0</v>
      </c>
      <c r="Q141" s="221"/>
      <c r="R141" s="222">
        <f>SUM(R142:R144)</f>
        <v>0</v>
      </c>
      <c r="S141" s="221"/>
      <c r="T141" s="223">
        <f>SUM(T142:T144)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24" t="s">
        <v>191</v>
      </c>
      <c r="AT141" s="225" t="s">
        <v>75</v>
      </c>
      <c r="AU141" s="225" t="s">
        <v>76</v>
      </c>
      <c r="AY141" s="224" t="s">
        <v>161</v>
      </c>
      <c r="BK141" s="226">
        <f>SUM(BK142:BK144)</f>
        <v>0</v>
      </c>
    </row>
    <row r="142" s="2" customFormat="1" ht="16.5" customHeight="1">
      <c r="A142" s="39"/>
      <c r="B142" s="40"/>
      <c r="C142" s="229" t="s">
        <v>201</v>
      </c>
      <c r="D142" s="229" t="s">
        <v>163</v>
      </c>
      <c r="E142" s="230" t="s">
        <v>2488</v>
      </c>
      <c r="F142" s="231" t="s">
        <v>2489</v>
      </c>
      <c r="G142" s="232" t="s">
        <v>2471</v>
      </c>
      <c r="H142" s="233">
        <v>1</v>
      </c>
      <c r="I142" s="234"/>
      <c r="J142" s="235">
        <f>ROUND(I142*H142,2)</f>
        <v>0</v>
      </c>
      <c r="K142" s="236"/>
      <c r="L142" s="45"/>
      <c r="M142" s="237" t="s">
        <v>1</v>
      </c>
      <c r="N142" s="238" t="s">
        <v>43</v>
      </c>
      <c r="O142" s="93"/>
      <c r="P142" s="239">
        <f>O142*H142</f>
        <v>0</v>
      </c>
      <c r="Q142" s="239">
        <v>0</v>
      </c>
      <c r="R142" s="239">
        <f>Q142*H142</f>
        <v>0</v>
      </c>
      <c r="S142" s="239">
        <v>0</v>
      </c>
      <c r="T142" s="240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1" t="s">
        <v>2462</v>
      </c>
      <c r="AT142" s="241" t="s">
        <v>163</v>
      </c>
      <c r="AU142" s="241" t="s">
        <v>83</v>
      </c>
      <c r="AY142" s="18" t="s">
        <v>161</v>
      </c>
      <c r="BE142" s="242">
        <f>IF(N142="základní",J142,0)</f>
        <v>0</v>
      </c>
      <c r="BF142" s="242">
        <f>IF(N142="snížená",J142,0)</f>
        <v>0</v>
      </c>
      <c r="BG142" s="242">
        <f>IF(N142="zákl. přenesená",J142,0)</f>
        <v>0</v>
      </c>
      <c r="BH142" s="242">
        <f>IF(N142="sníž. přenesená",J142,0)</f>
        <v>0</v>
      </c>
      <c r="BI142" s="242">
        <f>IF(N142="nulová",J142,0)</f>
        <v>0</v>
      </c>
      <c r="BJ142" s="18" t="s">
        <v>167</v>
      </c>
      <c r="BK142" s="242">
        <f>ROUND(I142*H142,2)</f>
        <v>0</v>
      </c>
      <c r="BL142" s="18" t="s">
        <v>2462</v>
      </c>
      <c r="BM142" s="241" t="s">
        <v>2490</v>
      </c>
    </row>
    <row r="143" s="2" customFormat="1">
      <c r="A143" s="39"/>
      <c r="B143" s="40"/>
      <c r="C143" s="41"/>
      <c r="D143" s="243" t="s">
        <v>169</v>
      </c>
      <c r="E143" s="41"/>
      <c r="F143" s="244" t="s">
        <v>2489</v>
      </c>
      <c r="G143" s="41"/>
      <c r="H143" s="41"/>
      <c r="I143" s="245"/>
      <c r="J143" s="41"/>
      <c r="K143" s="41"/>
      <c r="L143" s="45"/>
      <c r="M143" s="246"/>
      <c r="N143" s="247"/>
      <c r="O143" s="93"/>
      <c r="P143" s="93"/>
      <c r="Q143" s="93"/>
      <c r="R143" s="93"/>
      <c r="S143" s="93"/>
      <c r="T143" s="94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169</v>
      </c>
      <c r="AU143" s="18" t="s">
        <v>83</v>
      </c>
    </row>
    <row r="144" s="2" customFormat="1">
      <c r="A144" s="39"/>
      <c r="B144" s="40"/>
      <c r="C144" s="41"/>
      <c r="D144" s="243" t="s">
        <v>393</v>
      </c>
      <c r="E144" s="41"/>
      <c r="F144" s="292" t="s">
        <v>2491</v>
      </c>
      <c r="G144" s="41"/>
      <c r="H144" s="41"/>
      <c r="I144" s="245"/>
      <c r="J144" s="41"/>
      <c r="K144" s="41"/>
      <c r="L144" s="45"/>
      <c r="M144" s="303"/>
      <c r="N144" s="304"/>
      <c r="O144" s="305"/>
      <c r="P144" s="305"/>
      <c r="Q144" s="305"/>
      <c r="R144" s="305"/>
      <c r="S144" s="305"/>
      <c r="T144" s="30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393</v>
      </c>
      <c r="AU144" s="18" t="s">
        <v>83</v>
      </c>
    </row>
    <row r="145" s="2" customFormat="1" ht="6.96" customHeight="1">
      <c r="A145" s="39"/>
      <c r="B145" s="68"/>
      <c r="C145" s="69"/>
      <c r="D145" s="69"/>
      <c r="E145" s="69"/>
      <c r="F145" s="69"/>
      <c r="G145" s="69"/>
      <c r="H145" s="69"/>
      <c r="I145" s="69"/>
      <c r="J145" s="69"/>
      <c r="K145" s="69"/>
      <c r="L145" s="45"/>
      <c r="M145" s="39"/>
      <c r="O145" s="39"/>
      <c r="P145" s="39"/>
      <c r="Q145" s="39"/>
      <c r="R145" s="39"/>
      <c r="S145" s="39"/>
      <c r="T145" s="39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</row>
  </sheetData>
  <sheetProtection sheet="1" autoFilter="0" formatColumns="0" formatRows="0" objects="1" scenarios="1" spinCount="100000" saltValue="fdRk63MgMAMilIukAxz44Z67B31/meiGZcx/7RzLrY3rsJE3VGJyx6GVk4IC73Lk1gvC77k8wbjtaiRJxyGT5Q==" hashValue="28hXcf5LOlivX41qXKg1j5AEP623mpPIU3R1dbqnsERdE3KIdCtQTZJN0cBmMSsca8CRZo1S5HipNmBLj/0//w==" algorithmName="SHA-512" password="CC35"/>
  <autoFilter ref="C120:K144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Bouček Václav, Ing.</dc:creator>
  <cp:lastModifiedBy>Bouček Václav, Ing.</cp:lastModifiedBy>
  <dcterms:created xsi:type="dcterms:W3CDTF">2023-03-13T10:16:36Z</dcterms:created>
  <dcterms:modified xsi:type="dcterms:W3CDTF">2023-03-13T10:16:50Z</dcterms:modified>
</cp:coreProperties>
</file>